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filterPrivacy="1" defaultThemeVersion="124226"/>
  <xr:revisionPtr revIDLastSave="0" documentId="8_{52A90F3A-A580-46CA-8BA9-D62904AD696C}" xr6:coauthVersionLast="38" xr6:coauthVersionMax="38" xr10:uidLastSave="{00000000-0000-0000-0000-000000000000}"/>
  <bookViews>
    <workbookView xWindow="-15" yWindow="-15" windowWidth="14415" windowHeight="12795" xr2:uid="{00000000-000D-0000-FFFF-FFFF00000000}"/>
  </bookViews>
  <sheets>
    <sheet name="Кусты общая - 18 815шт." sheetId="5" r:id="rId1"/>
  </sheets>
  <definedNames>
    <definedName name="_xlnm.Print_Area" localSheetId="0">'Кусты общая - 18 815шт.'!$A$1:$F$36</definedName>
  </definedNames>
  <calcPr calcId="179021" fullPrecision="0"/>
</workbook>
</file>

<file path=xl/calcChain.xml><?xml version="1.0" encoding="utf-8"?>
<calcChain xmlns="http://schemas.openxmlformats.org/spreadsheetml/2006/main">
  <c r="F13" i="5" l="1"/>
  <c r="F9" i="5"/>
  <c r="F8" i="5" l="1"/>
  <c r="F28" i="5" l="1"/>
  <c r="F12" i="5"/>
  <c r="F30" i="5" l="1"/>
  <c r="F29" i="5"/>
  <c r="F27" i="5"/>
  <c r="F26" i="5" l="1"/>
  <c r="F14" i="5"/>
  <c r="F11" i="5"/>
  <c r="F7" i="5"/>
  <c r="F15" i="5" l="1"/>
  <c r="F16" i="5" s="1"/>
  <c r="F24" i="5"/>
  <c r="F25" i="5"/>
  <c r="F23" i="5" l="1"/>
  <c r="F17" i="5" l="1"/>
  <c r="F18" i="5" s="1"/>
  <c r="F19" i="5" l="1"/>
  <c r="F22" i="5" s="1"/>
  <c r="F21" i="5" l="1"/>
  <c r="F32" i="5" s="1"/>
  <c r="F34" i="5" l="1"/>
  <c r="F36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C18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здесь процент! окрасить шрифт черным цветом</t>
        </r>
      </text>
    </comment>
    <comment ref="C22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здесь процент! окрасить шрифт черным цветом</t>
        </r>
      </text>
    </comment>
  </commentList>
</comments>
</file>

<file path=xl/sharedStrings.xml><?xml version="1.0" encoding="utf-8"?>
<sst xmlns="http://schemas.openxmlformats.org/spreadsheetml/2006/main" count="68" uniqueCount="56">
  <si>
    <t>Статьи затрат (виды работ)</t>
  </si>
  <si>
    <t>Ед. измер.</t>
  </si>
  <si>
    <t>Кол-во</t>
  </si>
  <si>
    <t>Сумма, руб.</t>
  </si>
  <si>
    <r>
      <t>1 м</t>
    </r>
    <r>
      <rPr>
        <vertAlign val="superscript"/>
        <sz val="12"/>
        <color theme="1"/>
        <rFont val="Times New Roman"/>
        <family val="1"/>
        <charset val="204"/>
      </rPr>
      <t>3</t>
    </r>
  </si>
  <si>
    <t>1000 шт.</t>
  </si>
  <si>
    <r>
      <t xml:space="preserve">№ </t>
    </r>
    <r>
      <rPr>
        <sz val="11"/>
        <color theme="1"/>
        <rFont val="Times New Roman"/>
        <family val="1"/>
        <charset val="204"/>
      </rPr>
      <t>пози- ции</t>
    </r>
  </si>
  <si>
    <t>100 шт.</t>
  </si>
  <si>
    <t>Сдельная заработная плата</t>
  </si>
  <si>
    <t>Премия</t>
  </si>
  <si>
    <t>Дополнительная заработная плата</t>
  </si>
  <si>
    <t>Накладные расходы</t>
  </si>
  <si>
    <t>Плановые накопления</t>
  </si>
  <si>
    <t>Итого с плановыми накоплениями</t>
  </si>
  <si>
    <t>Итого себестоимость:</t>
  </si>
  <si>
    <t>Всего заработная плата рабочих</t>
  </si>
  <si>
    <t>Цена за ед., руб.</t>
  </si>
  <si>
    <t>ВСЕГО с входным НДС:</t>
  </si>
  <si>
    <t xml:space="preserve"> </t>
  </si>
  <si>
    <t>47.6</t>
  </si>
  <si>
    <t>42.14</t>
  </si>
  <si>
    <t>Страховой взнос по обязательному страхованию</t>
  </si>
  <si>
    <t>вода</t>
  </si>
  <si>
    <t>т</t>
  </si>
  <si>
    <t xml:space="preserve">Материалы всего: </t>
  </si>
  <si>
    <t>в т.ч.</t>
  </si>
  <si>
    <t>час.</t>
  </si>
  <si>
    <t>Погрузчик</t>
  </si>
  <si>
    <t>1 т</t>
  </si>
  <si>
    <t>47.3</t>
  </si>
  <si>
    <t>40.16</t>
  </si>
  <si>
    <r>
      <t>1 м</t>
    </r>
    <r>
      <rPr>
        <vertAlign val="superscript"/>
        <sz val="12"/>
        <rFont val="Times New Roman"/>
        <family val="1"/>
        <charset val="204"/>
      </rPr>
      <t>3</t>
    </r>
  </si>
  <si>
    <t xml:space="preserve">Сумма входного НДС, приходящаяся на сумму фактических затрат  по работам текущего содержания объектов внешнего благоустройства  </t>
  </si>
  <si>
    <t>Всего:</t>
  </si>
  <si>
    <t xml:space="preserve">ПЛАНОВАЯ СМЕТА ЗАТРАТ </t>
  </si>
  <si>
    <t>Полив МАЗ КО-806Б-20 АХ 7785-7</t>
  </si>
  <si>
    <t>вывоз непригодного грунта</t>
  </si>
  <si>
    <t>47.5</t>
  </si>
  <si>
    <t xml:space="preserve"> 1т</t>
  </si>
  <si>
    <t xml:space="preserve">42.8 </t>
  </si>
  <si>
    <t>растительн.грунт</t>
  </si>
  <si>
    <t>МАЗ доставка платного грунта и</t>
  </si>
  <si>
    <t>Газель бортов.</t>
  </si>
  <si>
    <t xml:space="preserve">Кол-во 18 815шт. </t>
  </si>
  <si>
    <t>Погрузка (выгрузка) материала на автотранспорт: кустарники 18 815шт.*2- 37 630шт.</t>
  </si>
  <si>
    <t>Погрузка навалочных грузов на автотранспорт брасом: п) непригодный грунт: без подъема           1 020,75м³*1,4= 1 429,05тн</t>
  </si>
  <si>
    <t>Выгрузка навалочных грузов на автотранспорт брасом: м) грунта растительного: 1020,75м³*1,2=    1 224,90 тн</t>
  </si>
  <si>
    <t>Начисление  в фонд социальн.защиты населения</t>
  </si>
  <si>
    <t>Автотранспорт (с ГСМ), всего:</t>
  </si>
  <si>
    <t xml:space="preserve">Разноска древесных саженцев (без кома) и кустов для посадки: в) кустарники-саженцы лиственные неколючие 15915 шт. </t>
  </si>
  <si>
    <t>Посадка кустарника в готовую яму: с размером ямы,м: - 0,5х0,5(лиственные ключие) 1 300 шт.</t>
  </si>
  <si>
    <t>Посадка кустарника в готовую яму: с размером ямы,м: - 0,5х0,5(лиственные неколючие)                 17 515шт.</t>
  </si>
  <si>
    <t xml:space="preserve">Разноска древесных саженцев (без кома) и кустов для посадки: в) кустарники-саженцы хв. 1 600 шт. </t>
  </si>
  <si>
    <t xml:space="preserve">Разноска древесных саженцев (без кома) и кустов для посадки: в) кустарники-саженцы колюч.1 300 </t>
  </si>
  <si>
    <t>Копка ям для посадки кустарников, установки стоек, столбов, оград в немерзлом грунте на глуби -ну разборки: б) 0,4-0,7 м при группе грунта:     II               0,5*0,5*0,4*18 815шт.= 1 881,50м³</t>
  </si>
  <si>
    <t xml:space="preserve">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</si>
</sst>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.00\ _B_r_-;\-* #,##0.00\ _B_r_-;_-* &quot;-&quot;??\ _B_r_-;_-@_-"/>
    <numFmt numFmtId="166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theme="1"/>
      <name val="Times New Roman"/>
      <family val="1"/>
      <charset val="204"/>
    </font>
    <font>
      <vertAlign val="superscript"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1" fillId="0" borderId="0" xfId="1" applyFont="1" applyAlignment="1">
      <alignment vertical="center"/>
    </xf>
    <xf numFmtId="164" fontId="4" fillId="0" borderId="0" xfId="1" applyFont="1" applyAlignment="1">
      <alignment vertical="center"/>
    </xf>
    <xf numFmtId="164" fontId="1" fillId="2" borderId="0" xfId="1" applyFont="1" applyFill="1" applyAlignment="1">
      <alignment vertical="center"/>
    </xf>
    <xf numFmtId="0" fontId="4" fillId="0" borderId="0" xfId="0" applyFont="1" applyFill="1" applyAlignment="1">
      <alignment horizontal="right"/>
    </xf>
    <xf numFmtId="0" fontId="1" fillId="0" borderId="7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9" fontId="6" fillId="0" borderId="1" xfId="0" applyNumberFormat="1" applyFont="1" applyBorder="1" applyAlignment="1">
      <alignment vertical="center"/>
    </xf>
    <xf numFmtId="0" fontId="2" fillId="0" borderId="0" xfId="0" applyFont="1"/>
    <xf numFmtId="164" fontId="1" fillId="0" borderId="0" xfId="1" applyFont="1" applyBorder="1" applyAlignment="1">
      <alignment vertical="center"/>
    </xf>
    <xf numFmtId="0" fontId="1" fillId="0" borderId="8" xfId="0" applyFont="1" applyBorder="1"/>
    <xf numFmtId="3" fontId="2" fillId="2" borderId="0" xfId="0" applyNumberFormat="1" applyFont="1" applyFill="1"/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0" fontId="6" fillId="0" borderId="5" xfId="0" applyNumberFormat="1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165" fontId="1" fillId="0" borderId="0" xfId="0" applyNumberFormat="1" applyFont="1" applyBorder="1"/>
    <xf numFmtId="0" fontId="1" fillId="0" borderId="0" xfId="0" applyFont="1" applyBorder="1"/>
    <xf numFmtId="0" fontId="0" fillId="0" borderId="0" xfId="0" applyBorder="1"/>
    <xf numFmtId="4" fontId="1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9" fontId="2" fillId="0" borderId="0" xfId="0" applyNumberFormat="1" applyFont="1"/>
    <xf numFmtId="0" fontId="4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9" fontId="6" fillId="0" borderId="4" xfId="0" applyNumberFormat="1" applyFont="1" applyFill="1" applyBorder="1" applyAlignment="1">
      <alignment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vertical="center" wrapText="1"/>
    </xf>
    <xf numFmtId="0" fontId="1" fillId="0" borderId="22" xfId="0" applyFont="1" applyBorder="1" applyAlignment="1">
      <alignment vertical="top" wrapText="1"/>
    </xf>
    <xf numFmtId="0" fontId="1" fillId="0" borderId="23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4" fillId="0" borderId="25" xfId="0" applyFont="1" applyBorder="1" applyAlignment="1">
      <alignment vertical="center"/>
    </xf>
    <xf numFmtId="0" fontId="6" fillId="2" borderId="22" xfId="0" applyFont="1" applyFill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4" fillId="0" borderId="27" xfId="0" applyFont="1" applyBorder="1"/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29" xfId="0" applyFont="1" applyBorder="1"/>
    <xf numFmtId="0" fontId="1" fillId="0" borderId="30" xfId="0" applyFont="1" applyBorder="1"/>
    <xf numFmtId="0" fontId="1" fillId="0" borderId="31" xfId="0" applyFont="1" applyBorder="1"/>
    <xf numFmtId="0" fontId="1" fillId="0" borderId="32" xfId="0" applyFont="1" applyBorder="1"/>
    <xf numFmtId="0" fontId="1" fillId="0" borderId="3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9" fontId="6" fillId="0" borderId="5" xfId="0" applyNumberFormat="1" applyFont="1" applyBorder="1" applyAlignment="1">
      <alignment horizontal="center" vertical="center"/>
    </xf>
    <xf numFmtId="4" fontId="4" fillId="0" borderId="8" xfId="0" applyNumberFormat="1" applyFont="1" applyBorder="1" applyAlignment="1">
      <alignment horizontal="center" vertical="center"/>
    </xf>
    <xf numFmtId="166" fontId="1" fillId="0" borderId="13" xfId="1" applyNumberFormat="1" applyFont="1" applyBorder="1" applyAlignment="1">
      <alignment horizontal="center" vertical="center"/>
    </xf>
    <xf numFmtId="166" fontId="10" fillId="0" borderId="13" xfId="1" applyNumberFormat="1" applyFont="1" applyBorder="1" applyAlignment="1">
      <alignment horizontal="center" vertical="center"/>
    </xf>
    <xf numFmtId="166" fontId="4" fillId="0" borderId="14" xfId="1" applyNumberFormat="1" applyFont="1" applyBorder="1" applyAlignment="1">
      <alignment horizontal="center" vertical="center"/>
    </xf>
    <xf numFmtId="166" fontId="1" fillId="0" borderId="16" xfId="1" applyNumberFormat="1" applyFont="1" applyBorder="1" applyAlignment="1">
      <alignment horizontal="center" vertical="center"/>
    </xf>
    <xf numFmtId="166" fontId="4" fillId="2" borderId="20" xfId="1" applyNumberFormat="1" applyFont="1" applyFill="1" applyBorder="1" applyAlignment="1">
      <alignment horizontal="center" vertical="center"/>
    </xf>
    <xf numFmtId="166" fontId="4" fillId="0" borderId="20" xfId="1" applyNumberFormat="1" applyFont="1" applyBorder="1" applyAlignment="1">
      <alignment horizontal="center" vertical="center"/>
    </xf>
    <xf numFmtId="166" fontId="1" fillId="0" borderId="15" xfId="1" applyNumberFormat="1" applyFont="1" applyBorder="1" applyAlignment="1">
      <alignment horizontal="center" vertical="center"/>
    </xf>
    <xf numFmtId="166" fontId="1" fillId="0" borderId="14" xfId="1" applyNumberFormat="1" applyFont="1" applyBorder="1" applyAlignment="1">
      <alignment horizontal="center" vertical="center"/>
    </xf>
    <xf numFmtId="166" fontId="11" fillId="0" borderId="20" xfId="1" applyNumberFormat="1" applyFont="1" applyBorder="1" applyAlignment="1">
      <alignment horizontal="center" vertical="center"/>
    </xf>
    <xf numFmtId="166" fontId="1" fillId="0" borderId="27" xfId="1" applyNumberFormat="1" applyFont="1" applyBorder="1" applyAlignment="1">
      <alignment horizontal="center" vertical="center"/>
    </xf>
    <xf numFmtId="4" fontId="1" fillId="2" borderId="6" xfId="0" applyNumberFormat="1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166" fontId="1" fillId="2" borderId="14" xfId="1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2" fontId="6" fillId="2" borderId="5" xfId="0" applyNumberFormat="1" applyFont="1" applyFill="1" applyBorder="1" applyAlignment="1">
      <alignment horizontal="center" vertical="center"/>
    </xf>
    <xf numFmtId="166" fontId="1" fillId="2" borderId="1" xfId="1" applyNumberFormat="1" applyFont="1" applyFill="1" applyBorder="1" applyAlignment="1">
      <alignment horizontal="center" vertical="center"/>
    </xf>
    <xf numFmtId="0" fontId="1" fillId="0" borderId="26" xfId="0" applyFont="1" applyBorder="1" applyAlignment="1">
      <alignment vertical="top" wrapText="1"/>
    </xf>
    <xf numFmtId="0" fontId="1" fillId="0" borderId="3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4" fillId="0" borderId="17" xfId="0" applyFont="1" applyBorder="1" applyAlignment="1">
      <alignment vertical="center" wrapText="1"/>
    </xf>
    <xf numFmtId="0" fontId="1" fillId="2" borderId="0" xfId="0" applyFont="1" applyFill="1" applyAlignment="1">
      <alignment horizontal="right"/>
    </xf>
    <xf numFmtId="49" fontId="1" fillId="0" borderId="22" xfId="0" applyNumberFormat="1" applyFont="1" applyBorder="1" applyAlignment="1">
      <alignment vertical="top" wrapText="1"/>
    </xf>
    <xf numFmtId="4" fontId="1" fillId="2" borderId="7" xfId="0" applyNumberFormat="1" applyFont="1" applyFill="1" applyBorder="1" applyAlignment="1">
      <alignment horizontal="center" vertical="center"/>
    </xf>
    <xf numFmtId="9" fontId="6" fillId="0" borderId="6" xfId="0" applyNumberFormat="1" applyFont="1" applyFill="1" applyBorder="1" applyAlignment="1">
      <alignment vertical="top"/>
    </xf>
    <xf numFmtId="166" fontId="1" fillId="0" borderId="15" xfId="1" applyNumberFormat="1" applyFont="1" applyBorder="1" applyAlignment="1">
      <alignment horizontal="center" vertical="top"/>
    </xf>
    <xf numFmtId="0" fontId="1" fillId="0" borderId="33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1" fillId="0" borderId="34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8"/>
  <sheetViews>
    <sheetView tabSelected="1" view="pageBreakPreview" topLeftCell="A13" zoomScale="120" zoomScaleNormal="120" zoomScaleSheetLayoutView="120" zoomScalePageLayoutView="115" workbookViewId="0">
      <selection activeCell="B43" sqref="B43"/>
    </sheetView>
  </sheetViews>
  <sheetFormatPr defaultRowHeight="15" x14ac:dyDescent="0.25"/>
  <cols>
    <col min="1" max="1" width="6.5703125" customWidth="1"/>
    <col min="2" max="2" width="48.7109375" customWidth="1"/>
    <col min="3" max="3" width="9.140625" customWidth="1"/>
    <col min="4" max="4" width="8.85546875" customWidth="1"/>
    <col min="5" max="5" width="9.28515625" customWidth="1"/>
    <col min="6" max="6" width="23.5703125" customWidth="1"/>
    <col min="7" max="7" width="9.140625" customWidth="1"/>
    <col min="8" max="8" width="11.140625" customWidth="1"/>
    <col min="14" max="14" width="12" customWidth="1"/>
    <col min="17" max="17" width="9.85546875" customWidth="1"/>
  </cols>
  <sheetData>
    <row r="1" spans="1:18" ht="7.15" customHeight="1" x14ac:dyDescent="0.25">
      <c r="A1" s="18"/>
      <c r="B1" s="18"/>
      <c r="D1" s="32"/>
      <c r="E1" s="32"/>
      <c r="F1" s="1"/>
    </row>
    <row r="2" spans="1:18" ht="19.5" customHeight="1" x14ac:dyDescent="0.3">
      <c r="A2" s="99" t="s">
        <v>34</v>
      </c>
      <c r="B2" s="99"/>
      <c r="C2" s="99"/>
      <c r="D2" s="99"/>
      <c r="E2" s="99"/>
      <c r="F2" s="99"/>
      <c r="G2" s="15"/>
    </row>
    <row r="3" spans="1:18" ht="19.5" customHeight="1" x14ac:dyDescent="0.3">
      <c r="A3" s="99"/>
      <c r="B3" s="99"/>
      <c r="C3" s="99"/>
      <c r="D3" s="99"/>
      <c r="E3" s="99"/>
      <c r="F3" s="99"/>
      <c r="G3" s="16"/>
    </row>
    <row r="4" spans="1:18" ht="13.15" customHeight="1" thickBot="1" x14ac:dyDescent="0.3">
      <c r="A4" s="1"/>
      <c r="B4" s="101" t="s">
        <v>55</v>
      </c>
      <c r="C4" s="101"/>
      <c r="D4" s="101"/>
      <c r="E4" s="101"/>
      <c r="F4" s="91" t="s">
        <v>43</v>
      </c>
      <c r="G4" s="8"/>
    </row>
    <row r="5" spans="1:18" ht="34.5" customHeight="1" x14ac:dyDescent="0.25">
      <c r="A5" s="57" t="s">
        <v>6</v>
      </c>
      <c r="B5" s="48" t="s">
        <v>0</v>
      </c>
      <c r="C5" s="28" t="s">
        <v>1</v>
      </c>
      <c r="D5" s="28" t="s">
        <v>2</v>
      </c>
      <c r="E5" s="28" t="s">
        <v>16</v>
      </c>
      <c r="F5" s="29" t="s">
        <v>3</v>
      </c>
      <c r="H5" t="s">
        <v>18</v>
      </c>
      <c r="I5" s="1"/>
      <c r="J5" s="1"/>
      <c r="K5" s="1"/>
      <c r="L5" s="1"/>
      <c r="M5" s="27"/>
      <c r="N5" s="30"/>
    </row>
    <row r="6" spans="1:18" ht="30" customHeight="1" x14ac:dyDescent="0.25">
      <c r="A6" s="58" t="s">
        <v>19</v>
      </c>
      <c r="B6" s="49" t="s">
        <v>44</v>
      </c>
      <c r="C6" s="4" t="s">
        <v>5</v>
      </c>
      <c r="D6" s="34">
        <v>37.630000000000003</v>
      </c>
      <c r="E6" s="4">
        <v>11.92</v>
      </c>
      <c r="F6" s="70">
        <v>448.54</v>
      </c>
      <c r="I6" s="1"/>
      <c r="J6" s="1"/>
      <c r="K6" s="1"/>
      <c r="L6" s="1"/>
      <c r="M6" s="19"/>
      <c r="N6" s="31"/>
      <c r="O6" s="1"/>
      <c r="P6" s="1"/>
      <c r="Q6" s="1"/>
      <c r="R6" s="1"/>
    </row>
    <row r="7" spans="1:18" ht="45.6" customHeight="1" x14ac:dyDescent="0.25">
      <c r="A7" s="58" t="s">
        <v>39</v>
      </c>
      <c r="B7" s="92" t="s">
        <v>49</v>
      </c>
      <c r="C7" s="4" t="s">
        <v>7</v>
      </c>
      <c r="D7" s="34">
        <v>159.15</v>
      </c>
      <c r="E7" s="4">
        <v>0.59</v>
      </c>
      <c r="F7" s="70">
        <f t="shared" ref="F7:F9" si="0">ROUND(E7*D7,2)</f>
        <v>93.9</v>
      </c>
      <c r="I7" s="1"/>
      <c r="J7" s="1"/>
      <c r="K7" s="1"/>
      <c r="L7" s="1"/>
      <c r="M7" s="19"/>
      <c r="N7" s="31"/>
      <c r="O7" s="1"/>
      <c r="P7" s="1"/>
      <c r="Q7" s="1"/>
      <c r="R7" s="1"/>
    </row>
    <row r="8" spans="1:18" ht="31.15" customHeight="1" x14ac:dyDescent="0.25">
      <c r="A8" s="58" t="s">
        <v>39</v>
      </c>
      <c r="B8" s="50" t="s">
        <v>53</v>
      </c>
      <c r="C8" s="4" t="s">
        <v>7</v>
      </c>
      <c r="D8" s="34">
        <v>13</v>
      </c>
      <c r="E8" s="4">
        <v>0.84</v>
      </c>
      <c r="F8" s="70">
        <f t="shared" si="0"/>
        <v>10.92</v>
      </c>
      <c r="I8" s="1"/>
      <c r="J8" s="1"/>
      <c r="K8" s="1"/>
      <c r="L8" s="1"/>
      <c r="M8" s="19"/>
      <c r="N8" s="31"/>
      <c r="O8" s="1"/>
      <c r="P8" s="1"/>
      <c r="Q8" s="1"/>
      <c r="R8" s="1"/>
    </row>
    <row r="9" spans="1:18" ht="31.9" customHeight="1" x14ac:dyDescent="0.25">
      <c r="A9" s="58" t="s">
        <v>39</v>
      </c>
      <c r="B9" s="50" t="s">
        <v>52</v>
      </c>
      <c r="C9" s="4" t="s">
        <v>7</v>
      </c>
      <c r="D9" s="34">
        <v>16</v>
      </c>
      <c r="E9" s="4">
        <v>0.59</v>
      </c>
      <c r="F9" s="70">
        <f t="shared" si="0"/>
        <v>9.44</v>
      </c>
      <c r="I9" s="1"/>
      <c r="J9" s="1"/>
      <c r="K9" s="1"/>
      <c r="L9" s="1"/>
      <c r="M9" s="19"/>
      <c r="N9" s="31"/>
      <c r="O9" s="1"/>
      <c r="P9" s="1"/>
      <c r="Q9" s="1"/>
      <c r="R9" s="1"/>
    </row>
    <row r="10" spans="1:18" ht="61.15" customHeight="1" x14ac:dyDescent="0.25">
      <c r="A10" s="58" t="s">
        <v>30</v>
      </c>
      <c r="B10" s="50" t="s">
        <v>54</v>
      </c>
      <c r="C10" s="4" t="s">
        <v>4</v>
      </c>
      <c r="D10" s="34">
        <v>1881.5</v>
      </c>
      <c r="E10" s="4">
        <v>5.81</v>
      </c>
      <c r="F10" s="70">
        <v>10931.52</v>
      </c>
      <c r="I10" s="1"/>
      <c r="J10" s="1"/>
      <c r="K10" s="1"/>
      <c r="L10" s="1"/>
      <c r="M10" s="19"/>
      <c r="N10" s="31"/>
      <c r="O10" s="1"/>
      <c r="P10" s="1"/>
      <c r="Q10" s="1"/>
      <c r="R10" s="1"/>
    </row>
    <row r="11" spans="1:18" ht="47.25" x14ac:dyDescent="0.25">
      <c r="A11" s="58" t="s">
        <v>29</v>
      </c>
      <c r="B11" s="50" t="s">
        <v>45</v>
      </c>
      <c r="C11" s="4" t="s">
        <v>28</v>
      </c>
      <c r="D11" s="34">
        <v>1429.05</v>
      </c>
      <c r="E11" s="4">
        <v>4.32</v>
      </c>
      <c r="F11" s="70">
        <f t="shared" ref="F11:F14" si="1">ROUND(E11*D11,2)</f>
        <v>6173.5</v>
      </c>
      <c r="I11" s="1"/>
      <c r="J11" s="1"/>
      <c r="K11" s="1"/>
      <c r="L11" s="1"/>
      <c r="M11" s="19"/>
      <c r="N11" s="31"/>
      <c r="O11" s="1"/>
      <c r="P11" s="1"/>
      <c r="Q11" s="1"/>
      <c r="R11" s="1"/>
    </row>
    <row r="12" spans="1:18" ht="47.25" x14ac:dyDescent="0.25">
      <c r="A12" s="58" t="s">
        <v>37</v>
      </c>
      <c r="B12" s="50" t="s">
        <v>46</v>
      </c>
      <c r="C12" s="4" t="s">
        <v>38</v>
      </c>
      <c r="D12" s="34">
        <v>1224.9000000000001</v>
      </c>
      <c r="E12" s="4">
        <v>2.12</v>
      </c>
      <c r="F12" s="70">
        <f t="shared" si="1"/>
        <v>2596.79</v>
      </c>
      <c r="I12" s="1"/>
      <c r="J12" s="1"/>
      <c r="K12" s="1"/>
      <c r="L12" s="1"/>
      <c r="M12" s="19"/>
      <c r="N12" s="31"/>
      <c r="O12" s="1"/>
      <c r="P12" s="1"/>
      <c r="Q12" s="1"/>
      <c r="R12" s="1"/>
    </row>
    <row r="13" spans="1:18" ht="31.5" x14ac:dyDescent="0.25">
      <c r="A13" s="58" t="s">
        <v>20</v>
      </c>
      <c r="B13" s="50" t="s">
        <v>50</v>
      </c>
      <c r="C13" s="4" t="s">
        <v>7</v>
      </c>
      <c r="D13" s="34">
        <v>13</v>
      </c>
      <c r="E13" s="4">
        <v>59.93</v>
      </c>
      <c r="F13" s="70">
        <f t="shared" ref="F13" si="2">ROUND(E13*D13,2)</f>
        <v>779.09</v>
      </c>
      <c r="I13" s="1"/>
      <c r="J13" s="1"/>
      <c r="K13" s="1"/>
      <c r="L13" s="1"/>
      <c r="M13" s="19"/>
      <c r="N13" s="31"/>
      <c r="O13" s="1"/>
      <c r="P13" s="1"/>
      <c r="Q13" s="1"/>
      <c r="R13" s="1"/>
    </row>
    <row r="14" spans="1:18" ht="30.6" customHeight="1" x14ac:dyDescent="0.25">
      <c r="A14" s="58" t="s">
        <v>20</v>
      </c>
      <c r="B14" s="50" t="s">
        <v>51</v>
      </c>
      <c r="C14" s="4" t="s">
        <v>7</v>
      </c>
      <c r="D14" s="34">
        <v>175.15</v>
      </c>
      <c r="E14" s="4">
        <v>46.11</v>
      </c>
      <c r="F14" s="70">
        <f t="shared" si="1"/>
        <v>8076.17</v>
      </c>
      <c r="M14" s="19"/>
      <c r="N14" s="31"/>
    </row>
    <row r="15" spans="1:18" ht="14.45" customHeight="1" x14ac:dyDescent="0.25">
      <c r="A15" s="59"/>
      <c r="B15" s="49" t="s">
        <v>8</v>
      </c>
      <c r="C15" s="14"/>
      <c r="D15" s="23"/>
      <c r="E15" s="3"/>
      <c r="F15" s="71">
        <f>SUM(F6:F14)</f>
        <v>29119.87</v>
      </c>
      <c r="I15" s="1"/>
      <c r="J15" s="1"/>
      <c r="K15" s="1"/>
      <c r="L15" s="1"/>
      <c r="M15" s="19"/>
      <c r="N15" s="31"/>
      <c r="O15" s="1"/>
      <c r="P15" s="1"/>
      <c r="Q15" s="1"/>
      <c r="R15" s="1"/>
    </row>
    <row r="16" spans="1:18" ht="15.75" x14ac:dyDescent="0.25">
      <c r="A16" s="60"/>
      <c r="B16" s="49" t="s">
        <v>9</v>
      </c>
      <c r="C16" s="17">
        <v>0.5</v>
      </c>
      <c r="D16" s="9"/>
      <c r="E16" s="3"/>
      <c r="F16" s="70">
        <f>F15*0.5</f>
        <v>14559.94</v>
      </c>
      <c r="G16" s="5"/>
      <c r="H16" s="1"/>
      <c r="I16" s="1"/>
      <c r="J16" s="1"/>
      <c r="K16" s="1"/>
      <c r="L16" s="1"/>
      <c r="M16" s="32"/>
      <c r="N16" s="32"/>
      <c r="O16" s="100"/>
      <c r="P16" s="100"/>
      <c r="Q16" s="100"/>
      <c r="R16" s="1"/>
    </row>
    <row r="17" spans="1:32" ht="13.15" customHeight="1" x14ac:dyDescent="0.25">
      <c r="A17" s="61"/>
      <c r="B17" s="51" t="s">
        <v>33</v>
      </c>
      <c r="C17" s="13"/>
      <c r="D17" s="10"/>
      <c r="E17" s="24"/>
      <c r="F17" s="72">
        <f>F15+F16</f>
        <v>43679.81</v>
      </c>
      <c r="G17" s="5"/>
      <c r="H17" s="1"/>
      <c r="I17" s="1"/>
      <c r="J17" s="1"/>
      <c r="K17" s="1"/>
      <c r="L17" s="1"/>
      <c r="M17" s="32"/>
      <c r="N17" s="33"/>
    </row>
    <row r="18" spans="1:32" ht="15.75" customHeight="1" thickBot="1" x14ac:dyDescent="0.3">
      <c r="A18" s="61"/>
      <c r="B18" s="51" t="s">
        <v>10</v>
      </c>
      <c r="C18" s="47">
        <v>0.35</v>
      </c>
      <c r="D18" s="10"/>
      <c r="E18" s="24"/>
      <c r="F18" s="73">
        <f>ROUND(F17*C18,2)</f>
        <v>15287.93</v>
      </c>
      <c r="G18" s="5"/>
      <c r="H18" s="18"/>
      <c r="J18" s="18"/>
    </row>
    <row r="19" spans="1:32" ht="14.25" customHeight="1" thickBot="1" x14ac:dyDescent="0.3">
      <c r="A19" s="61"/>
      <c r="B19" s="90" t="s">
        <v>15</v>
      </c>
      <c r="C19" s="44"/>
      <c r="D19" s="45"/>
      <c r="E19" s="46"/>
      <c r="F19" s="75">
        <f>F17+F18</f>
        <v>58967.74</v>
      </c>
      <c r="G19" s="6"/>
      <c r="H19" s="1"/>
      <c r="I19" s="1"/>
      <c r="J19" s="1"/>
      <c r="K19" s="1"/>
      <c r="L19" s="1"/>
      <c r="M19" s="1"/>
    </row>
    <row r="20" spans="1:32" ht="15" customHeight="1" x14ac:dyDescent="0.25">
      <c r="A20" s="61"/>
      <c r="B20" s="87" t="s">
        <v>47</v>
      </c>
      <c r="C20" s="94">
        <v>0.34</v>
      </c>
      <c r="D20" s="88"/>
      <c r="E20" s="89"/>
      <c r="F20" s="95">
        <v>20049.04</v>
      </c>
      <c r="G20" s="5"/>
      <c r="H20" s="18"/>
      <c r="L20" s="18"/>
    </row>
    <row r="21" spans="1:32" ht="13.15" customHeight="1" x14ac:dyDescent="0.25">
      <c r="A21" s="61"/>
      <c r="B21" s="52" t="s">
        <v>21</v>
      </c>
      <c r="C21" s="25">
        <v>7.4999999999999997E-3</v>
      </c>
      <c r="D21" s="11"/>
      <c r="E21" s="12"/>
      <c r="F21" s="70">
        <f>ROUND(F19*C21,2)</f>
        <v>442.26</v>
      </c>
      <c r="G21" s="5"/>
      <c r="H21" s="18"/>
      <c r="L21" s="18"/>
    </row>
    <row r="22" spans="1:32" ht="14.45" customHeight="1" thickBot="1" x14ac:dyDescent="0.3">
      <c r="A22" s="61"/>
      <c r="B22" s="51" t="s">
        <v>11</v>
      </c>
      <c r="C22" s="47">
        <v>1.8</v>
      </c>
      <c r="D22" s="24"/>
      <c r="E22" s="24"/>
      <c r="F22" s="73">
        <f>F19*C22</f>
        <v>106141.93</v>
      </c>
      <c r="G22" s="5"/>
      <c r="H22" s="1"/>
      <c r="M22" s="21"/>
    </row>
    <row r="23" spans="1:32" ht="14.45" customHeight="1" thickBot="1" x14ac:dyDescent="0.3">
      <c r="A23" s="61"/>
      <c r="B23" s="53" t="s">
        <v>24</v>
      </c>
      <c r="C23" s="44"/>
      <c r="D23" s="45"/>
      <c r="E23" s="46"/>
      <c r="F23" s="74">
        <f>F25+F24</f>
        <v>58867.78</v>
      </c>
      <c r="G23" s="7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13.15" customHeight="1" x14ac:dyDescent="0.25">
      <c r="A24" s="62"/>
      <c r="B24" s="54" t="s">
        <v>40</v>
      </c>
      <c r="C24" s="35" t="s">
        <v>23</v>
      </c>
      <c r="D24" s="93">
        <v>1224.9000000000001</v>
      </c>
      <c r="E24" s="41">
        <v>48</v>
      </c>
      <c r="F24" s="86">
        <f>D24*E24</f>
        <v>58795.199999999997</v>
      </c>
      <c r="G24" s="7"/>
      <c r="H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ht="10.9" customHeight="1" thickBot="1" x14ac:dyDescent="0.3">
      <c r="A25" s="20"/>
      <c r="B25" s="81" t="s">
        <v>22</v>
      </c>
      <c r="C25" s="84" t="s">
        <v>31</v>
      </c>
      <c r="D25" s="82">
        <v>75.599999999999994</v>
      </c>
      <c r="E25" s="85">
        <v>0.96</v>
      </c>
      <c r="F25" s="83">
        <f>D25*E25</f>
        <v>72.58</v>
      </c>
      <c r="G25" s="7"/>
      <c r="H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ht="13.9" customHeight="1" thickBot="1" x14ac:dyDescent="0.3">
      <c r="A26" s="62"/>
      <c r="B26" s="53" t="s">
        <v>48</v>
      </c>
      <c r="C26" s="44"/>
      <c r="D26" s="45"/>
      <c r="E26" s="46"/>
      <c r="F26" s="75">
        <f>F27+F28+F29+F30+F31</f>
        <v>67011.539999999994</v>
      </c>
      <c r="G26" s="5"/>
      <c r="M26" s="1"/>
      <c r="N26" s="1"/>
      <c r="O26" s="1"/>
    </row>
    <row r="27" spans="1:32" ht="13.5" customHeight="1" x14ac:dyDescent="0.25">
      <c r="A27" s="61" t="s">
        <v>25</v>
      </c>
      <c r="B27" s="55" t="s">
        <v>42</v>
      </c>
      <c r="C27" s="26" t="s">
        <v>26</v>
      </c>
      <c r="D27" s="36">
        <v>36</v>
      </c>
      <c r="E27" s="80">
        <v>51.77</v>
      </c>
      <c r="F27" s="76">
        <f t="shared" ref="F27:F30" si="3">ROUND(E27*D27,2)</f>
        <v>1863.72</v>
      </c>
      <c r="G27" s="5"/>
      <c r="M27" s="1"/>
      <c r="N27" s="1"/>
      <c r="O27" s="1"/>
    </row>
    <row r="28" spans="1:32" ht="13.5" customHeight="1" x14ac:dyDescent="0.25">
      <c r="A28" s="63"/>
      <c r="B28" s="55" t="s">
        <v>41</v>
      </c>
      <c r="C28" s="26" t="s">
        <v>26</v>
      </c>
      <c r="D28" s="36">
        <v>404</v>
      </c>
      <c r="E28" s="80">
        <v>60.1</v>
      </c>
      <c r="F28" s="76">
        <f t="shared" si="3"/>
        <v>24280.400000000001</v>
      </c>
      <c r="G28" s="5"/>
      <c r="M28" s="1"/>
      <c r="N28" s="1"/>
      <c r="O28" s="1"/>
    </row>
    <row r="29" spans="1:32" ht="12.75" customHeight="1" x14ac:dyDescent="0.25">
      <c r="A29" s="63"/>
      <c r="B29" s="55" t="s">
        <v>36</v>
      </c>
      <c r="C29" s="26" t="s">
        <v>26</v>
      </c>
      <c r="D29" s="36">
        <v>380</v>
      </c>
      <c r="E29" s="80">
        <v>60.1</v>
      </c>
      <c r="F29" s="70">
        <f t="shared" si="3"/>
        <v>22838</v>
      </c>
      <c r="G29" s="5"/>
      <c r="M29" s="1"/>
      <c r="N29" s="1"/>
      <c r="O29" s="1"/>
    </row>
    <row r="30" spans="1:32" ht="12.75" customHeight="1" x14ac:dyDescent="0.25">
      <c r="A30" s="63"/>
      <c r="B30" s="55" t="s">
        <v>27</v>
      </c>
      <c r="C30" s="26" t="s">
        <v>26</v>
      </c>
      <c r="D30" s="4">
        <v>220</v>
      </c>
      <c r="E30" s="37">
        <v>63.66</v>
      </c>
      <c r="F30" s="70">
        <f t="shared" si="3"/>
        <v>14005.2</v>
      </c>
      <c r="G30" s="5"/>
      <c r="M30" s="1"/>
      <c r="N30" s="1"/>
      <c r="O30" s="1"/>
    </row>
    <row r="31" spans="1:32" ht="13.5" customHeight="1" thickBot="1" x14ac:dyDescent="0.3">
      <c r="A31" s="63"/>
      <c r="B31" s="55" t="s">
        <v>35</v>
      </c>
      <c r="C31" s="26" t="s">
        <v>26</v>
      </c>
      <c r="D31" s="36">
        <v>52</v>
      </c>
      <c r="E31" s="38">
        <v>77.37</v>
      </c>
      <c r="F31" s="70">
        <v>4024.22</v>
      </c>
      <c r="G31" s="5"/>
      <c r="M31" s="1"/>
      <c r="N31" s="1"/>
      <c r="O31" s="1"/>
    </row>
    <row r="32" spans="1:32" ht="13.5" customHeight="1" thickBot="1" x14ac:dyDescent="0.3">
      <c r="A32" s="61"/>
      <c r="B32" s="43" t="s">
        <v>14</v>
      </c>
      <c r="C32" s="64"/>
      <c r="D32" s="65"/>
      <c r="E32" s="66"/>
      <c r="F32" s="75">
        <f>F26+F23+F22+F21+F20+F19</f>
        <v>311480.28999999998</v>
      </c>
      <c r="G32" s="6"/>
      <c r="K32" s="1"/>
      <c r="L32" s="1"/>
      <c r="M32" s="1"/>
      <c r="N32" s="1"/>
      <c r="O32" s="1"/>
      <c r="P32" s="1"/>
      <c r="Q32" s="1"/>
      <c r="R32" s="1"/>
      <c r="T32" s="1"/>
    </row>
    <row r="33" spans="1:9" ht="14.25" customHeight="1" thickBot="1" x14ac:dyDescent="0.3">
      <c r="A33" s="61"/>
      <c r="B33" s="67" t="s">
        <v>12</v>
      </c>
      <c r="C33" s="68">
        <v>0.05</v>
      </c>
      <c r="D33" s="39"/>
      <c r="E33" s="40"/>
      <c r="F33" s="77">
        <v>15572.97</v>
      </c>
      <c r="G33" s="5"/>
    </row>
    <row r="34" spans="1:9" ht="13.5" customHeight="1" thickBot="1" x14ac:dyDescent="0.3">
      <c r="A34" s="62"/>
      <c r="B34" s="43" t="s">
        <v>13</v>
      </c>
      <c r="C34" s="64"/>
      <c r="D34" s="66"/>
      <c r="E34" s="66"/>
      <c r="F34" s="78">
        <f>SUM(F32:F33)</f>
        <v>327053.26</v>
      </c>
      <c r="G34" s="5"/>
      <c r="I34" t="s">
        <v>18</v>
      </c>
    </row>
    <row r="35" spans="1:9" ht="29.45" customHeight="1" thickBot="1" x14ac:dyDescent="0.3">
      <c r="A35" s="20"/>
      <c r="B35" s="96" t="s">
        <v>32</v>
      </c>
      <c r="C35" s="97"/>
      <c r="D35" s="97"/>
      <c r="E35" s="98"/>
      <c r="F35" s="79">
        <v>20938.740000000002</v>
      </c>
      <c r="H35" s="42"/>
    </row>
    <row r="36" spans="1:9" ht="15" customHeight="1" thickBot="1" x14ac:dyDescent="0.3">
      <c r="A36" s="20"/>
      <c r="B36" s="56" t="s">
        <v>17</v>
      </c>
      <c r="C36" s="20"/>
      <c r="D36" s="22"/>
      <c r="E36" s="20"/>
      <c r="F36" s="69">
        <f>SUM(F34:F35)</f>
        <v>347992</v>
      </c>
    </row>
    <row r="37" spans="1:9" ht="15.75" customHeight="1" x14ac:dyDescent="0.25">
      <c r="B37" s="1"/>
      <c r="C37" s="1"/>
      <c r="D37" s="1"/>
      <c r="E37" s="1"/>
      <c r="F37" s="2"/>
    </row>
    <row r="40" spans="1:9" ht="15.75" x14ac:dyDescent="0.25">
      <c r="A40" s="1"/>
      <c r="B40" s="1"/>
      <c r="C40" s="1"/>
      <c r="D40" s="1"/>
      <c r="E40" s="1"/>
      <c r="F40" s="1"/>
    </row>
    <row r="41" spans="1:9" x14ac:dyDescent="0.25">
      <c r="A41" s="18"/>
      <c r="C41" s="18"/>
    </row>
    <row r="42" spans="1:9" ht="15.75" x14ac:dyDescent="0.25">
      <c r="A42" s="1"/>
      <c r="B42" s="1"/>
      <c r="C42" s="1"/>
      <c r="D42" s="1"/>
      <c r="E42" s="1"/>
      <c r="F42" s="1"/>
    </row>
    <row r="43" spans="1:9" x14ac:dyDescent="0.25">
      <c r="A43" s="18"/>
      <c r="E43" s="18"/>
    </row>
    <row r="44" spans="1:9" ht="15.75" x14ac:dyDescent="0.25">
      <c r="A44" s="1"/>
      <c r="F44" s="21"/>
    </row>
    <row r="45" spans="1:9" ht="15.75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ht="15.75" x14ac:dyDescent="0.25">
      <c r="A46" s="1"/>
    </row>
    <row r="47" spans="1:9" ht="15.75" x14ac:dyDescent="0.25">
      <c r="A47" s="1"/>
    </row>
    <row r="48" spans="1:9" ht="15.75" x14ac:dyDescent="0.25">
      <c r="B48" s="1"/>
      <c r="C48" s="1"/>
      <c r="D48" s="1"/>
    </row>
  </sheetData>
  <mergeCells count="5">
    <mergeCell ref="B35:E35"/>
    <mergeCell ref="A2:F2"/>
    <mergeCell ref="O16:Q16"/>
    <mergeCell ref="A3:F3"/>
    <mergeCell ref="B4:E4"/>
  </mergeCells>
  <pageMargins left="0.31496062992125984" right="0" top="0" bottom="0" header="0" footer="0"/>
  <pageSetup paperSize="9" scale="90" orientation="portrait" r:id="rId1"/>
  <rowBreaks count="1" manualBreakCount="1">
    <brk id="36" max="16383" man="1"/>
  </rowBreaks>
  <colBreaks count="1" manualBreakCount="1">
    <brk id="6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Кусты общая - 18 815шт.</vt:lpstr>
      <vt:lpstr>'Кусты общая - 18 815шт.'!Область_печати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2025-07-22T08:08:08Z</dcterms:modified>
</cp:coreProperties>
</file>