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0" windowHeight="11760"/>
  </bookViews>
  <sheets>
    <sheet name="Кусты - 1 000 шт." sheetId="5" r:id="rId1"/>
  </sheets>
  <definedNames>
    <definedName name="_xlnm.Print_Area" localSheetId="0">'Кусты - 1 000 шт.'!$A$1:$F$34</definedName>
  </definedNames>
  <calcPr calcId="179021" fullPrecision="0"/>
</workbook>
</file>

<file path=xl/calcChain.xml><?xml version="1.0" encoding="utf-8"?>
<calcChain xmlns="http://schemas.openxmlformats.org/spreadsheetml/2006/main">
  <c r="F12" i="5" l="1"/>
  <c r="F15" i="5" l="1"/>
  <c r="F14" i="5"/>
  <c r="F11" i="5"/>
  <c r="F10" i="5" l="1"/>
  <c r="F25" i="5" l="1"/>
  <c r="F26" i="5"/>
  <c r="F24" i="5" l="1"/>
  <c r="F13" i="5"/>
  <c r="F16" i="5" s="1"/>
  <c r="F17" i="5" s="1"/>
  <c r="F18" i="5" l="1"/>
  <c r="F19" i="5" s="1"/>
  <c r="F20" i="5" l="1"/>
  <c r="F23" i="5" s="1"/>
  <c r="F22" i="5" l="1"/>
  <c r="F21" i="5"/>
  <c r="F28" i="5" l="1"/>
  <c r="F29" i="5" l="1"/>
  <c r="F30" i="5" s="1"/>
  <c r="F32" i="5" l="1"/>
</calcChain>
</file>

<file path=xl/comments1.xml><?xml version="1.0" encoding="utf-8"?>
<comments xmlns="http://schemas.openxmlformats.org/spreadsheetml/2006/main">
  <authors>
    <author>Автор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</commentList>
</comments>
</file>

<file path=xl/sharedStrings.xml><?xml version="1.0" encoding="utf-8"?>
<sst xmlns="http://schemas.openxmlformats.org/spreadsheetml/2006/main" count="54" uniqueCount="51">
  <si>
    <t>Статьи затрат (виды работ)</t>
  </si>
  <si>
    <t>Ед. измер.</t>
  </si>
  <si>
    <t>Кол-во</t>
  </si>
  <si>
    <t>Сумма, руб.</t>
  </si>
  <si>
    <t>1000 шт.</t>
  </si>
  <si>
    <r>
      <t xml:space="preserve">№ </t>
    </r>
    <r>
      <rPr>
        <sz val="11"/>
        <color theme="1"/>
        <rFont val="Times New Roman"/>
        <family val="1"/>
        <charset val="204"/>
      </rPr>
      <t>пози- ции</t>
    </r>
  </si>
  <si>
    <t>100 шт.</t>
  </si>
  <si>
    <t>Сдельная заработная плата</t>
  </si>
  <si>
    <t>Премия</t>
  </si>
  <si>
    <t>Дополнительная заработная плата</t>
  </si>
  <si>
    <t>Накладные расходы</t>
  </si>
  <si>
    <t>Плановые накопления</t>
  </si>
  <si>
    <t>Итого с плановыми накоплениями</t>
  </si>
  <si>
    <t>Итого себестоимость:</t>
  </si>
  <si>
    <t>Всего заработная плата рабочих</t>
  </si>
  <si>
    <t>Цена за ед., руб.</t>
  </si>
  <si>
    <t>ВСЕГО с входным НДС:</t>
  </si>
  <si>
    <t xml:space="preserve"> </t>
  </si>
  <si>
    <t>Утверждаю:</t>
  </si>
  <si>
    <t>47.6</t>
  </si>
  <si>
    <t>42.14</t>
  </si>
  <si>
    <t>Начисление  в фонд социальной защиты населения</t>
  </si>
  <si>
    <t>Страховой взнос по обязательному страхованию</t>
  </si>
  <si>
    <t>вода</t>
  </si>
  <si>
    <t>платный грунт</t>
  </si>
  <si>
    <t>т</t>
  </si>
  <si>
    <t xml:space="preserve">Материалы всего: </t>
  </si>
  <si>
    <t>Автотранспорт  всего:</t>
  </si>
  <si>
    <t>1 т</t>
  </si>
  <si>
    <t>47.3</t>
  </si>
  <si>
    <t>40.16</t>
  </si>
  <si>
    <r>
      <t>1 м</t>
    </r>
    <r>
      <rPr>
        <vertAlign val="superscript"/>
        <sz val="12"/>
        <rFont val="Times New Roman"/>
        <family val="1"/>
        <charset val="204"/>
      </rPr>
      <t>3</t>
    </r>
  </si>
  <si>
    <t xml:space="preserve">Сумма входного НДС, приходящаяся на сумму фактических затрат  по работам текущего содержания объектов внешнего благоустройства  </t>
  </si>
  <si>
    <t>Всего:</t>
  </si>
  <si>
    <t xml:space="preserve">ПЛАНОВАЯ СМЕТА ЗАТРАТ </t>
  </si>
  <si>
    <t xml:space="preserve">42.8 </t>
  </si>
  <si>
    <t>1 м3</t>
  </si>
  <si>
    <t>47.5</t>
  </si>
  <si>
    <t xml:space="preserve"> 1т</t>
  </si>
  <si>
    <t>района г.Минска"</t>
  </si>
  <si>
    <t>Директор УП №Зеленстрой Первомайского</t>
  </si>
  <si>
    <t>С.И.Наумчик</t>
  </si>
  <si>
    <t xml:space="preserve">Погрузка (выгрузка) материала на автотранспорт: кустарники 5 000шт.*2= 10 000 шт. </t>
  </si>
  <si>
    <t>кол-во 5 000 шт.</t>
  </si>
  <si>
    <t xml:space="preserve">Разноска древесных саженцев (без кома) и кустов для посадки: в) кустарники-саженцы колючие- розы 5 000 шт. </t>
  </si>
  <si>
    <t>Посадка кустарника в готовую яму: с размером ямы, м: - 0,5х0,5(лиственные колючие) 5 000 шт.</t>
  </si>
  <si>
    <t xml:space="preserve"> по посадке кустарников лиственных (розы) колючих в 2026 </t>
  </si>
  <si>
    <t>Копка ям для посадки кустарников, установки стоек, столбов, оград в немерзлом грунте на глубину разборки: б) 0,4-0,7 м при группе                   грунта: II 0,5*0,5*0,4*5000 шт.= 500м³</t>
  </si>
  <si>
    <t>Погрузка навалочных грузов на автотранспорт брасом: п) непригодный грунт: без подъема 500м³*1,4=700тн</t>
  </si>
  <si>
    <t>Выгрузка навалочных грузов на автотранспорт брасом:м) грунта растительного:500м³*1,2= 600т.</t>
  </si>
  <si>
    <t xml:space="preserve">                                              на территории Первомайского района г.Минска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</si>
</sst>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B_r_-;\-* #,##0.00\ _B_r_-;_-* &quot;-&quot;??\ _B_r_-;_-@_-"/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1" fillId="2" borderId="0" xfId="1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9" fontId="5" fillId="0" borderId="1" xfId="0" applyNumberFormat="1" applyFont="1" applyBorder="1" applyAlignment="1">
      <alignment vertical="center"/>
    </xf>
    <xf numFmtId="0" fontId="1" fillId="2" borderId="0" xfId="0" applyFont="1" applyFill="1"/>
    <xf numFmtId="0" fontId="2" fillId="0" borderId="0" xfId="0" applyFont="1"/>
    <xf numFmtId="164" fontId="1" fillId="0" borderId="0" xfId="1" applyFont="1" applyBorder="1" applyAlignment="1">
      <alignment vertical="center"/>
    </xf>
    <xf numFmtId="0" fontId="1" fillId="0" borderId="8" xfId="0" applyFont="1" applyBorder="1"/>
    <xf numFmtId="3" fontId="2" fillId="2" borderId="0" xfId="0" applyNumberFormat="1" applyFont="1" applyFill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/>
    <xf numFmtId="10" fontId="5" fillId="0" borderId="5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43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2" fillId="0" borderId="0" xfId="0" applyNumberFormat="1" applyFont="1"/>
    <xf numFmtId="0" fontId="3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9" fontId="5" fillId="0" borderId="4" xfId="0" applyNumberFormat="1" applyFont="1" applyFill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7" xfId="0" applyFont="1" applyBorder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5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9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/>
    <xf numFmtId="4" fontId="3" fillId="0" borderId="8" xfId="0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9" fillId="0" borderId="13" xfId="1" applyNumberFormat="1" applyFont="1" applyBorder="1" applyAlignment="1">
      <alignment horizontal="center" vertical="center"/>
    </xf>
    <xf numFmtId="165" fontId="3" fillId="0" borderId="14" xfId="1" applyNumberFormat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5" fontId="3" fillId="2" borderId="20" xfId="1" applyNumberFormat="1" applyFont="1" applyFill="1" applyBorder="1" applyAlignment="1">
      <alignment horizontal="center" vertical="center"/>
    </xf>
    <xf numFmtId="165" fontId="3" fillId="0" borderId="20" xfId="1" applyNumberFormat="1" applyFont="1" applyBorder="1" applyAlignment="1">
      <alignment horizontal="center" vertical="center"/>
    </xf>
    <xf numFmtId="165" fontId="1" fillId="0" borderId="15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0" fillId="0" borderId="20" xfId="1" applyNumberFormat="1" applyFont="1" applyBorder="1" applyAlignment="1">
      <alignment horizontal="center" vertical="center"/>
    </xf>
    <xf numFmtId="165" fontId="1" fillId="0" borderId="27" xfId="1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14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top" wrapText="1"/>
    </xf>
    <xf numFmtId="9" fontId="5" fillId="0" borderId="6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5" fillId="2" borderId="3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3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6"/>
  <sheetViews>
    <sheetView tabSelected="1" topLeftCell="A17" zoomScale="120" zoomScaleNormal="120" zoomScaleSheetLayoutView="120" zoomScalePageLayoutView="115" workbookViewId="0">
      <selection activeCell="H9" sqref="H9"/>
    </sheetView>
  </sheetViews>
  <sheetFormatPr defaultRowHeight="15" x14ac:dyDescent="0.25"/>
  <cols>
    <col min="1" max="1" width="6.5703125" customWidth="1"/>
    <col min="2" max="2" width="48.7109375" customWidth="1"/>
    <col min="3" max="3" width="9.140625" customWidth="1"/>
    <col min="4" max="4" width="8.85546875" customWidth="1"/>
    <col min="5" max="5" width="9.28515625" customWidth="1"/>
    <col min="6" max="6" width="23" customWidth="1"/>
    <col min="7" max="7" width="9.140625" customWidth="1"/>
    <col min="8" max="8" width="11.140625" customWidth="1"/>
    <col min="14" max="14" width="12" customWidth="1"/>
    <col min="17" max="17" width="9.85546875" customWidth="1"/>
  </cols>
  <sheetData>
    <row r="1" spans="1:18" ht="13.9" hidden="1" customHeight="1" x14ac:dyDescent="0.25">
      <c r="A1" s="19"/>
      <c r="B1" s="19"/>
      <c r="C1" s="19"/>
      <c r="D1" s="93" t="s">
        <v>18</v>
      </c>
      <c r="E1" s="93"/>
      <c r="F1" s="1"/>
    </row>
    <row r="2" spans="1:18" ht="15.6" hidden="1" customHeight="1" x14ac:dyDescent="0.25">
      <c r="A2" s="19"/>
      <c r="B2" s="19"/>
      <c r="C2" s="19"/>
      <c r="D2" s="63" t="s">
        <v>40</v>
      </c>
      <c r="E2" s="63"/>
      <c r="F2" s="63"/>
    </row>
    <row r="3" spans="1:18" ht="13.9" hidden="1" customHeight="1" x14ac:dyDescent="0.25">
      <c r="D3" s="1" t="s">
        <v>39</v>
      </c>
      <c r="E3" s="1"/>
      <c r="F3" s="1"/>
    </row>
    <row r="4" spans="1:18" ht="4.9000000000000004" hidden="1" customHeight="1" x14ac:dyDescent="0.25">
      <c r="D4" s="26"/>
      <c r="E4" s="26"/>
      <c r="F4" s="1" t="s">
        <v>41</v>
      </c>
    </row>
    <row r="5" spans="1:18" ht="12" customHeight="1" x14ac:dyDescent="0.25">
      <c r="D5" s="33"/>
      <c r="E5" s="33"/>
      <c r="F5" s="1"/>
    </row>
    <row r="6" spans="1:18" ht="19.5" customHeight="1" x14ac:dyDescent="0.3">
      <c r="A6" s="97" t="s">
        <v>34</v>
      </c>
      <c r="B6" s="97"/>
      <c r="C6" s="97"/>
      <c r="D6" s="97"/>
      <c r="E6" s="97"/>
      <c r="F6" s="97"/>
      <c r="G6" s="15"/>
    </row>
    <row r="7" spans="1:18" ht="15" customHeight="1" x14ac:dyDescent="0.3">
      <c r="A7" s="97" t="s">
        <v>46</v>
      </c>
      <c r="B7" s="97"/>
      <c r="C7" s="97"/>
      <c r="D7" s="97"/>
      <c r="E7" s="97"/>
      <c r="F7" s="97"/>
      <c r="G7" s="16"/>
    </row>
    <row r="8" spans="1:18" ht="14.25" customHeight="1" thickBot="1" x14ac:dyDescent="0.3">
      <c r="A8" s="1"/>
      <c r="B8" s="99" t="s">
        <v>50</v>
      </c>
      <c r="C8" s="99"/>
      <c r="D8" s="99"/>
      <c r="E8" s="99"/>
      <c r="F8" s="86" t="s">
        <v>43</v>
      </c>
      <c r="G8" s="8"/>
    </row>
    <row r="9" spans="1:18" ht="34.5" customHeight="1" x14ac:dyDescent="0.25">
      <c r="A9" s="52" t="s">
        <v>5</v>
      </c>
      <c r="B9" s="45" t="s">
        <v>0</v>
      </c>
      <c r="C9" s="29" t="s">
        <v>1</v>
      </c>
      <c r="D9" s="29" t="s">
        <v>2</v>
      </c>
      <c r="E9" s="29" t="s">
        <v>15</v>
      </c>
      <c r="F9" s="30" t="s">
        <v>3</v>
      </c>
      <c r="I9" s="1"/>
      <c r="J9" s="1"/>
      <c r="K9" s="1"/>
      <c r="L9" s="1"/>
      <c r="M9" s="28"/>
      <c r="N9" s="31"/>
    </row>
    <row r="10" spans="1:18" ht="33" customHeight="1" x14ac:dyDescent="0.25">
      <c r="A10" s="53" t="s">
        <v>19</v>
      </c>
      <c r="B10" s="46" t="s">
        <v>42</v>
      </c>
      <c r="C10" s="4" t="s">
        <v>4</v>
      </c>
      <c r="D10" s="36">
        <v>10</v>
      </c>
      <c r="E10" s="4">
        <v>13.01</v>
      </c>
      <c r="F10" s="65">
        <f>ROUND(E10*D10,2)</f>
        <v>130.1</v>
      </c>
      <c r="I10" s="1"/>
      <c r="J10" s="1"/>
      <c r="K10" s="1"/>
      <c r="L10" s="1"/>
      <c r="M10" s="20"/>
      <c r="N10" s="32"/>
      <c r="O10" s="1"/>
      <c r="P10" s="1"/>
      <c r="Q10" s="1"/>
      <c r="R10" s="1"/>
    </row>
    <row r="11" spans="1:18" ht="48.6" customHeight="1" x14ac:dyDescent="0.25">
      <c r="A11" s="53" t="s">
        <v>35</v>
      </c>
      <c r="B11" s="47" t="s">
        <v>44</v>
      </c>
      <c r="C11" s="4" t="s">
        <v>6</v>
      </c>
      <c r="D11" s="36">
        <v>50</v>
      </c>
      <c r="E11" s="92">
        <v>0.9</v>
      </c>
      <c r="F11" s="65">
        <f t="shared" ref="F11" si="0">ROUND(E11*D11,2)</f>
        <v>45</v>
      </c>
      <c r="I11" s="1"/>
      <c r="J11" s="1"/>
      <c r="K11" s="1"/>
      <c r="L11" s="1"/>
      <c r="M11" s="20"/>
      <c r="N11" s="32"/>
      <c r="O11" s="1"/>
      <c r="P11" s="1"/>
      <c r="Q11" s="1"/>
      <c r="R11" s="1"/>
    </row>
    <row r="12" spans="1:18" ht="62.45" customHeight="1" x14ac:dyDescent="0.25">
      <c r="A12" s="53" t="s">
        <v>30</v>
      </c>
      <c r="B12" s="47" t="s">
        <v>47</v>
      </c>
      <c r="C12" s="4" t="s">
        <v>36</v>
      </c>
      <c r="D12" s="36">
        <v>500</v>
      </c>
      <c r="E12" s="92">
        <v>6.3</v>
      </c>
      <c r="F12" s="65">
        <f>ROUND(E12*D12,2)</f>
        <v>3150</v>
      </c>
      <c r="I12" s="1"/>
      <c r="J12" s="1"/>
      <c r="K12" s="1"/>
      <c r="L12" s="1"/>
      <c r="M12" s="20"/>
      <c r="N12" s="32"/>
      <c r="O12" s="1"/>
      <c r="P12" s="1"/>
      <c r="Q12" s="1"/>
      <c r="R12" s="1"/>
    </row>
    <row r="13" spans="1:18" ht="48.6" customHeight="1" x14ac:dyDescent="0.25">
      <c r="A13" s="53" t="s">
        <v>29</v>
      </c>
      <c r="B13" s="47" t="s">
        <v>48</v>
      </c>
      <c r="C13" s="4" t="s">
        <v>28</v>
      </c>
      <c r="D13" s="36">
        <v>700</v>
      </c>
      <c r="E13" s="92">
        <v>4.67</v>
      </c>
      <c r="F13" s="65">
        <f t="shared" ref="F13:F15" si="1">ROUND(E13*D13,2)</f>
        <v>3269</v>
      </c>
      <c r="I13" s="1"/>
      <c r="J13" s="1"/>
      <c r="K13" s="1"/>
      <c r="L13" s="1"/>
      <c r="M13" s="20"/>
      <c r="N13" s="32"/>
      <c r="O13" s="1"/>
      <c r="P13" s="1"/>
      <c r="Q13" s="1"/>
      <c r="R13" s="18"/>
    </row>
    <row r="14" spans="1:18" ht="37.9" customHeight="1" x14ac:dyDescent="0.25">
      <c r="A14" s="53" t="s">
        <v>37</v>
      </c>
      <c r="B14" s="47" t="s">
        <v>49</v>
      </c>
      <c r="C14" s="4" t="s">
        <v>38</v>
      </c>
      <c r="D14" s="36">
        <v>600</v>
      </c>
      <c r="E14" s="92">
        <v>2.2999999999999998</v>
      </c>
      <c r="F14" s="65">
        <f t="shared" si="1"/>
        <v>1380</v>
      </c>
      <c r="I14" s="1"/>
      <c r="J14" s="1"/>
      <c r="K14" s="1"/>
      <c r="L14" s="1"/>
      <c r="M14" s="20"/>
      <c r="N14" s="32"/>
      <c r="O14" s="1"/>
      <c r="P14" s="1"/>
      <c r="Q14" s="1"/>
      <c r="R14" s="1"/>
    </row>
    <row r="15" spans="1:18" ht="32.450000000000003" customHeight="1" x14ac:dyDescent="0.25">
      <c r="A15" s="53" t="s">
        <v>20</v>
      </c>
      <c r="B15" s="47" t="s">
        <v>45</v>
      </c>
      <c r="C15" s="4" t="s">
        <v>6</v>
      </c>
      <c r="D15" s="36">
        <v>50</v>
      </c>
      <c r="E15" s="4">
        <v>65.28</v>
      </c>
      <c r="F15" s="65">
        <f t="shared" si="1"/>
        <v>3264</v>
      </c>
      <c r="M15" s="20"/>
      <c r="N15" s="32"/>
    </row>
    <row r="16" spans="1:18" ht="15.75" x14ac:dyDescent="0.25">
      <c r="A16" s="54"/>
      <c r="B16" s="46" t="s">
        <v>7</v>
      </c>
      <c r="C16" s="14"/>
      <c r="D16" s="24"/>
      <c r="E16" s="3"/>
      <c r="F16" s="66">
        <f>F10+F11+F12+F13+F14+F15</f>
        <v>11238.1</v>
      </c>
      <c r="I16" s="1"/>
      <c r="J16" s="1"/>
      <c r="K16" s="1"/>
      <c r="L16" s="1"/>
      <c r="M16" s="20"/>
      <c r="N16" s="32"/>
      <c r="O16" s="1"/>
      <c r="P16" s="1"/>
      <c r="Q16" s="1"/>
      <c r="R16" s="1"/>
    </row>
    <row r="17" spans="1:32" ht="15.75" x14ac:dyDescent="0.25">
      <c r="A17" s="55"/>
      <c r="B17" s="46" t="s">
        <v>8</v>
      </c>
      <c r="C17" s="17">
        <v>0.5</v>
      </c>
      <c r="D17" s="9"/>
      <c r="E17" s="3"/>
      <c r="F17" s="65">
        <f>ROUND(F16*C17,2)</f>
        <v>5619.05</v>
      </c>
      <c r="G17" s="5"/>
      <c r="H17" s="1"/>
      <c r="I17" s="1"/>
      <c r="J17" s="1"/>
      <c r="K17" s="1"/>
      <c r="L17" s="1"/>
      <c r="M17" s="33"/>
      <c r="N17" s="33"/>
      <c r="O17" s="98"/>
      <c r="P17" s="98"/>
      <c r="Q17" s="98"/>
      <c r="R17" s="1"/>
    </row>
    <row r="18" spans="1:32" ht="16.5" customHeight="1" x14ac:dyDescent="0.25">
      <c r="A18" s="56"/>
      <c r="B18" s="48" t="s">
        <v>33</v>
      </c>
      <c r="C18" s="13"/>
      <c r="D18" s="10"/>
      <c r="E18" s="25"/>
      <c r="F18" s="67">
        <f>F16+F17</f>
        <v>16857.150000000001</v>
      </c>
      <c r="G18" s="5"/>
      <c r="H18" s="1"/>
      <c r="I18" s="1"/>
      <c r="J18" s="1"/>
      <c r="K18" s="1"/>
      <c r="L18" s="1"/>
      <c r="M18" s="33"/>
      <c r="N18" s="34"/>
    </row>
    <row r="19" spans="1:32" ht="15.75" customHeight="1" thickBot="1" x14ac:dyDescent="0.3">
      <c r="A19" s="56"/>
      <c r="B19" s="48" t="s">
        <v>9</v>
      </c>
      <c r="C19" s="44">
        <v>0.35</v>
      </c>
      <c r="D19" s="10"/>
      <c r="E19" s="25"/>
      <c r="F19" s="68">
        <f>ROUND(F18*C19,2)</f>
        <v>5900</v>
      </c>
      <c r="G19" s="5"/>
      <c r="H19" s="19"/>
      <c r="J19" s="19"/>
    </row>
    <row r="20" spans="1:32" ht="14.25" customHeight="1" thickBot="1" x14ac:dyDescent="0.3">
      <c r="A20" s="56"/>
      <c r="B20" s="85" t="s">
        <v>14</v>
      </c>
      <c r="C20" s="41"/>
      <c r="D20" s="42"/>
      <c r="E20" s="43"/>
      <c r="F20" s="70">
        <f>F18+F19</f>
        <v>22757.15</v>
      </c>
      <c r="G20" s="6"/>
      <c r="H20" s="1"/>
      <c r="I20" s="1"/>
      <c r="J20" s="1"/>
      <c r="K20" s="1"/>
      <c r="L20" s="1"/>
      <c r="M20" s="1"/>
    </row>
    <row r="21" spans="1:32" ht="28.9" customHeight="1" x14ac:dyDescent="0.25">
      <c r="A21" s="56"/>
      <c r="B21" s="81" t="s">
        <v>21</v>
      </c>
      <c r="C21" s="82">
        <v>0.34</v>
      </c>
      <c r="D21" s="83"/>
      <c r="E21" s="84"/>
      <c r="F21" s="71">
        <f>ROUND(F20*C21,2)</f>
        <v>7737.43</v>
      </c>
      <c r="G21" s="5"/>
      <c r="H21" s="19"/>
      <c r="L21" s="19"/>
    </row>
    <row r="22" spans="1:32" ht="18" customHeight="1" x14ac:dyDescent="0.25">
      <c r="A22" s="56"/>
      <c r="B22" s="49" t="s">
        <v>22</v>
      </c>
      <c r="C22" s="27">
        <v>3.7000000000000002E-3</v>
      </c>
      <c r="D22" s="11"/>
      <c r="E22" s="12"/>
      <c r="F22" s="65">
        <f>ROUND(F20*C22,2)</f>
        <v>84.2</v>
      </c>
      <c r="G22" s="5"/>
      <c r="H22" s="19"/>
      <c r="L22" s="19"/>
    </row>
    <row r="23" spans="1:32" ht="18.600000000000001" customHeight="1" thickBot="1" x14ac:dyDescent="0.3">
      <c r="A23" s="56"/>
      <c r="B23" s="48" t="s">
        <v>10</v>
      </c>
      <c r="C23" s="44">
        <v>1.3</v>
      </c>
      <c r="D23" s="25"/>
      <c r="E23" s="25"/>
      <c r="F23" s="68">
        <f>F20*1.3</f>
        <v>29584.3</v>
      </c>
      <c r="G23" s="5"/>
      <c r="H23" s="1"/>
      <c r="M23" s="22"/>
    </row>
    <row r="24" spans="1:32" ht="14.45" customHeight="1" thickBot="1" x14ac:dyDescent="0.3">
      <c r="A24" s="56"/>
      <c r="B24" s="50" t="s">
        <v>26</v>
      </c>
      <c r="C24" s="41"/>
      <c r="D24" s="42"/>
      <c r="E24" s="43"/>
      <c r="F24" s="69">
        <f>F26+F25</f>
        <v>33057.599999999999</v>
      </c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x14ac:dyDescent="0.25">
      <c r="A25" s="57"/>
      <c r="B25" s="87" t="s">
        <v>24</v>
      </c>
      <c r="C25" s="88" t="s">
        <v>25</v>
      </c>
      <c r="D25" s="89">
        <v>600</v>
      </c>
      <c r="E25" s="90">
        <v>55</v>
      </c>
      <c r="F25" s="91">
        <f>D25*E25</f>
        <v>33000</v>
      </c>
      <c r="G25" s="7"/>
      <c r="H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3.9" customHeight="1" thickBot="1" x14ac:dyDescent="0.3">
      <c r="A26" s="21"/>
      <c r="B26" s="76" t="s">
        <v>23</v>
      </c>
      <c r="C26" s="79" t="s">
        <v>31</v>
      </c>
      <c r="D26" s="77">
        <v>60</v>
      </c>
      <c r="E26" s="80">
        <v>0.96</v>
      </c>
      <c r="F26" s="78">
        <f>D26*E26</f>
        <v>57.6</v>
      </c>
      <c r="G26" s="7"/>
      <c r="H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6.5" thickBot="1" x14ac:dyDescent="0.3">
      <c r="A27" s="57"/>
      <c r="B27" s="50" t="s">
        <v>27</v>
      </c>
      <c r="C27" s="41"/>
      <c r="D27" s="42"/>
      <c r="E27" s="43"/>
      <c r="F27" s="70">
        <v>37552</v>
      </c>
      <c r="G27" s="5"/>
      <c r="M27" s="1"/>
      <c r="N27" s="1"/>
      <c r="O27" s="1"/>
    </row>
    <row r="28" spans="1:32" ht="13.5" customHeight="1" thickBot="1" x14ac:dyDescent="0.3">
      <c r="A28" s="56"/>
      <c r="B28" s="40" t="s">
        <v>13</v>
      </c>
      <c r="C28" s="58"/>
      <c r="D28" s="59"/>
      <c r="E28" s="60"/>
      <c r="F28" s="70">
        <f>F27+F24+F23+F22+F21+F20</f>
        <v>130772.68</v>
      </c>
      <c r="G28" s="6"/>
      <c r="K28" s="1"/>
      <c r="L28" s="1"/>
      <c r="M28" s="1"/>
      <c r="N28" s="1"/>
      <c r="O28" s="1"/>
      <c r="P28" s="1"/>
      <c r="Q28" s="1"/>
      <c r="R28" s="1"/>
      <c r="T28" s="1"/>
    </row>
    <row r="29" spans="1:32" ht="14.25" customHeight="1" thickBot="1" x14ac:dyDescent="0.3">
      <c r="A29" s="56"/>
      <c r="B29" s="61" t="s">
        <v>11</v>
      </c>
      <c r="C29" s="62">
        <v>0.05</v>
      </c>
      <c r="D29" s="37"/>
      <c r="E29" s="38"/>
      <c r="F29" s="72">
        <f>F28*0.05</f>
        <v>6538.63</v>
      </c>
      <c r="G29" s="5"/>
    </row>
    <row r="30" spans="1:32" ht="13.5" customHeight="1" thickBot="1" x14ac:dyDescent="0.3">
      <c r="A30" s="57"/>
      <c r="B30" s="40" t="s">
        <v>12</v>
      </c>
      <c r="C30" s="58"/>
      <c r="D30" s="60"/>
      <c r="E30" s="60"/>
      <c r="F30" s="73">
        <f>SUM(F28:F29)</f>
        <v>137311.31</v>
      </c>
      <c r="G30" s="5"/>
      <c r="I30" t="s">
        <v>17</v>
      </c>
    </row>
    <row r="31" spans="1:32" ht="33" customHeight="1" thickBot="1" x14ac:dyDescent="0.3">
      <c r="A31" s="21"/>
      <c r="B31" s="94" t="s">
        <v>32</v>
      </c>
      <c r="C31" s="95"/>
      <c r="D31" s="95"/>
      <c r="E31" s="96"/>
      <c r="F31" s="74">
        <v>13198.69</v>
      </c>
      <c r="H31" s="39"/>
    </row>
    <row r="32" spans="1:32" ht="17.25" customHeight="1" thickBot="1" x14ac:dyDescent="0.3">
      <c r="A32" s="21"/>
      <c r="B32" s="51" t="s">
        <v>16</v>
      </c>
      <c r="C32" s="21"/>
      <c r="D32" s="23"/>
      <c r="E32" s="21"/>
      <c r="F32" s="64">
        <f>SUM(F30:F31)</f>
        <v>150510</v>
      </c>
    </row>
    <row r="33" spans="1:9" ht="13.15" customHeight="1" x14ac:dyDescent="0.25">
      <c r="A33" s="33"/>
      <c r="B33" s="33" t="s">
        <v>17</v>
      </c>
      <c r="C33" s="33"/>
      <c r="D33" s="35"/>
      <c r="E33" s="33"/>
      <c r="F33" s="75" t="s">
        <v>17</v>
      </c>
    </row>
    <row r="34" spans="1:9" ht="16.149999999999999" customHeight="1" x14ac:dyDescent="0.25">
      <c r="B34" s="1"/>
      <c r="C34" s="1"/>
      <c r="D34" s="1"/>
      <c r="F34" s="1"/>
    </row>
    <row r="35" spans="1:9" ht="15.75" customHeight="1" x14ac:dyDescent="0.25">
      <c r="B35" s="1"/>
      <c r="C35" s="1"/>
      <c r="D35" s="1"/>
      <c r="E35" s="1"/>
      <c r="F35" s="2"/>
    </row>
    <row r="38" spans="1:9" ht="15.75" x14ac:dyDescent="0.25">
      <c r="A38" s="1"/>
      <c r="B38" s="1"/>
      <c r="C38" s="1"/>
      <c r="D38" s="1"/>
      <c r="E38" s="1"/>
      <c r="F38" s="1"/>
    </row>
    <row r="39" spans="1:9" x14ac:dyDescent="0.25">
      <c r="A39" s="19"/>
      <c r="C39" s="19"/>
    </row>
    <row r="40" spans="1:9" ht="15.75" x14ac:dyDescent="0.25">
      <c r="A40" s="1"/>
      <c r="B40" s="1"/>
      <c r="C40" s="1"/>
      <c r="D40" s="1"/>
      <c r="E40" s="1"/>
      <c r="F40" s="1"/>
    </row>
    <row r="41" spans="1:9" x14ac:dyDescent="0.25">
      <c r="A41" s="19"/>
      <c r="E41" s="19"/>
    </row>
    <row r="42" spans="1:9" ht="15.75" x14ac:dyDescent="0.25">
      <c r="A42" s="1"/>
      <c r="F42" s="22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5.75" x14ac:dyDescent="0.25">
      <c r="A44" s="1"/>
    </row>
    <row r="45" spans="1:9" ht="15.75" x14ac:dyDescent="0.25">
      <c r="A45" s="1"/>
    </row>
    <row r="46" spans="1:9" ht="15.75" x14ac:dyDescent="0.25">
      <c r="B46" s="1"/>
      <c r="C46" s="1"/>
      <c r="D46" s="1"/>
    </row>
  </sheetData>
  <mergeCells count="6">
    <mergeCell ref="D1:E1"/>
    <mergeCell ref="B31:E31"/>
    <mergeCell ref="A6:F6"/>
    <mergeCell ref="O17:Q17"/>
    <mergeCell ref="A7:F7"/>
    <mergeCell ref="B8:E8"/>
  </mergeCells>
  <pageMargins left="0.31496062992125984" right="0" top="0" bottom="0" header="0" footer="0"/>
  <pageSetup paperSize="9" scale="90" orientation="portrait" r:id="rId1"/>
  <rowBreaks count="1" manualBreakCount="1">
    <brk id="34" max="16383" man="1"/>
  </rowBreaks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Кусты - 1 000 шт.</vt:lpstr>
      <vt:lpstr>'Кусты - 1 000 шт.'!Область_печати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2026-03-18T08:44:25Z</dcterms:modified>
</cp:coreProperties>
</file>