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250" windowHeight="11760"/>
  </bookViews>
  <sheets>
    <sheet name="Кусты общая - 3500шт" sheetId="5" r:id="rId1"/>
  </sheets>
  <definedNames>
    <definedName name="_xlnm.Print_Area" localSheetId="0">'Кусты общая - 3500шт'!$A$1:$F$33</definedName>
  </definedNames>
  <calcPr calcId="179021" fullPrecision="0"/>
</workbook>
</file>

<file path=xl/calcChain.xml><?xml version="1.0" encoding="utf-8"?>
<calcChain xmlns="http://schemas.openxmlformats.org/spreadsheetml/2006/main">
  <c r="F12" i="5" l="1"/>
  <c r="F11" i="5"/>
  <c r="F10" i="5"/>
  <c r="F6" i="5"/>
  <c r="F9" i="5" l="1"/>
  <c r="F8" i="5" l="1"/>
  <c r="F13" i="5" l="1"/>
  <c r="F7" i="5"/>
  <c r="F14" i="5" l="1"/>
  <c r="F15" i="5" s="1"/>
  <c r="F23" i="5"/>
  <c r="F25" i="5"/>
  <c r="F22" i="5" l="1"/>
  <c r="F16" i="5"/>
  <c r="F17" i="5" s="1"/>
  <c r="F18" i="5" l="1"/>
  <c r="F19" i="5" l="1"/>
  <c r="F20" i="5"/>
  <c r="F21" i="5"/>
  <c r="F27" i="5" l="1"/>
  <c r="F28" i="5" s="1"/>
  <c r="F29" i="5" s="1"/>
  <c r="F31" i="5" s="1"/>
</calcChain>
</file>

<file path=xl/comments1.xml><?xml version="1.0" encoding="utf-8"?>
<comments xmlns="http://schemas.openxmlformats.org/spreadsheetml/2006/main">
  <authors>
    <author>Автор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здесь процент! окрасить шрифт черным цветом</t>
        </r>
      </text>
    </comment>
  </commentList>
</comments>
</file>

<file path=xl/sharedStrings.xml><?xml version="1.0" encoding="utf-8"?>
<sst xmlns="http://schemas.openxmlformats.org/spreadsheetml/2006/main" count="57" uniqueCount="51">
  <si>
    <t>Статьи затрат (виды работ)</t>
  </si>
  <si>
    <t>Ед. измер.</t>
  </si>
  <si>
    <t>Кол-во</t>
  </si>
  <si>
    <t>Сумма, руб.</t>
  </si>
  <si>
    <t>1000 шт.</t>
  </si>
  <si>
    <t>100 шт.</t>
  </si>
  <si>
    <t>Премия</t>
  </si>
  <si>
    <t>Дополнительная заработная плата</t>
  </si>
  <si>
    <t>Накладные расходы</t>
  </si>
  <si>
    <t>Плановые накопления</t>
  </si>
  <si>
    <t>Итого с плановыми накоплениями</t>
  </si>
  <si>
    <t>Итого себестоимость:</t>
  </si>
  <si>
    <t>Всего заработная плата рабочих</t>
  </si>
  <si>
    <t>Цена за ед., руб.</t>
  </si>
  <si>
    <t>ВСЕГО с входным НДС:</t>
  </si>
  <si>
    <t xml:space="preserve"> </t>
  </si>
  <si>
    <t>47.6</t>
  </si>
  <si>
    <t>42.14</t>
  </si>
  <si>
    <t>Страховой взнос по обязательному страхованию</t>
  </si>
  <si>
    <t>вода</t>
  </si>
  <si>
    <t>т</t>
  </si>
  <si>
    <t xml:space="preserve">Материалы всего: </t>
  </si>
  <si>
    <t>1 т</t>
  </si>
  <si>
    <t>47.3</t>
  </si>
  <si>
    <t>40.16</t>
  </si>
  <si>
    <t>Всего:</t>
  </si>
  <si>
    <t xml:space="preserve">ПЛАНОВАЯ СМЕТА ЗАТРАТ </t>
  </si>
  <si>
    <t>47.5</t>
  </si>
  <si>
    <t xml:space="preserve"> 1т</t>
  </si>
  <si>
    <t xml:space="preserve">42.8 </t>
  </si>
  <si>
    <t>Начисление  в фонд социальн.защиты населения</t>
  </si>
  <si>
    <t>Автотранспорт (с ГСМ), всего:</t>
  </si>
  <si>
    <t xml:space="preserve">Сумма входного НДС, приходящаяся на сумму фактических затрат  по работам текущего содержания объектов внешнего благоустройства  </t>
  </si>
  <si>
    <t xml:space="preserve">Кол-во 3 500 шт. </t>
  </si>
  <si>
    <t>Погрузка (выгрузка) материала на автотранспорт: кустарники 3 500шт.*2=7 000 шт.</t>
  </si>
  <si>
    <t>Копка ям для посадки кустарников, установки стоек, столбов, оград в немерзлом грунте на глуби -ну разборки: б) 0,4-0,7 м при группе грунта:     II               0,5*0,5*0,4*3 500шт.= 350м³</t>
  </si>
  <si>
    <t>Погрузка навалочных грузов на автотранспорт брасом: п) непригодный грунт: без подъема 175м³*1,4= 245тн</t>
  </si>
  <si>
    <t>Выгрузка навалочных грузов на автотранспорт брасом: м) грунта растительного: 175м³*1,2=210т.</t>
  </si>
  <si>
    <t xml:space="preserve">Сдельная заработная плата  </t>
  </si>
  <si>
    <t>кустарники</t>
  </si>
  <si>
    <t>шт.</t>
  </si>
  <si>
    <t xml:space="preserve">Разноска древесных саженцев (без кома) и кустов для посадки: в) кустарники-саженцы лиственные неколючие 2 200 шт. </t>
  </si>
  <si>
    <t xml:space="preserve">Разноска древесных саженцев (без кома) и кустов для посадки:в) кустарники-саженцы колючие 1300шт </t>
  </si>
  <si>
    <t>Посадка кустарника в готовую яму: с размером ямы,м: - 0,5х0,5(лиственные неколючие )       2 200шт.</t>
  </si>
  <si>
    <t>Посадка кустарника в готовую яму: с размером ямы,м: - 0,5х0,5(лиственные ключие) 1 300 шт.</t>
  </si>
  <si>
    <t xml:space="preserve">                                              на территории Первомайского района г.Минска</t>
  </si>
  <si>
    <t>№ пози- ции</t>
  </si>
  <si>
    <r>
      <t>1 м</t>
    </r>
    <r>
      <rPr>
        <vertAlign val="superscript"/>
        <sz val="11"/>
        <color theme="1"/>
        <rFont val="Times New Roman"/>
        <family val="1"/>
        <charset val="204"/>
      </rPr>
      <t>3</t>
    </r>
  </si>
  <si>
    <r>
      <t>1 м</t>
    </r>
    <r>
      <rPr>
        <vertAlign val="superscript"/>
        <sz val="11"/>
        <rFont val="Times New Roman"/>
        <family val="1"/>
        <charset val="204"/>
      </rPr>
      <t>3</t>
    </r>
  </si>
  <si>
    <t>растительный грунт</t>
  </si>
  <si>
    <t xml:space="preserve"> по посадке кустарников лиственных( колючих и неколючих) весна в 2026 году (общая)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</si>
</sst>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B_r_-;\-* #,##0.00\ _B_r_-;_-* &quot;-&quot;??\ _B_r_-;_-@_-"/>
    <numFmt numFmtId="164" formatCode="_-* #,##0.00_р_._-;\-* #,##0.00_р_._-;_-* &quot;-&quot;??_р_.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2" fontId="1" fillId="0" borderId="0" xfId="0" applyNumberFormat="1" applyFont="1"/>
    <xf numFmtId="164" fontId="1" fillId="0" borderId="0" xfId="1" applyFont="1" applyAlignment="1">
      <alignment vertical="center"/>
    </xf>
    <xf numFmtId="164" fontId="3" fillId="0" borderId="0" xfId="1" applyFont="1" applyAlignment="1">
      <alignment vertical="center"/>
    </xf>
    <xf numFmtId="164" fontId="1" fillId="2" borderId="0" xfId="1" applyFont="1" applyFill="1" applyAlignment="1">
      <alignment vertical="center"/>
    </xf>
    <xf numFmtId="0" fontId="3" fillId="0" borderId="0" xfId="0" applyFont="1" applyFill="1" applyAlignment="1">
      <alignment horizontal="right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/>
    <xf numFmtId="164" fontId="1" fillId="0" borderId="0" xfId="1" applyFont="1" applyBorder="1" applyAlignment="1">
      <alignment vertical="center"/>
    </xf>
    <xf numFmtId="3" fontId="2" fillId="2" borderId="0" xfId="0" applyNumberFormat="1" applyFont="1" applyFill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3" fontId="1" fillId="0" borderId="0" xfId="0" applyNumberFormat="1" applyFont="1" applyBorder="1"/>
    <xf numFmtId="0" fontId="1" fillId="0" borderId="0" xfId="0" applyFont="1" applyBorder="1"/>
    <xf numFmtId="0" fontId="0" fillId="0" borderId="0" xfId="0" applyBorder="1"/>
    <xf numFmtId="9" fontId="2" fillId="0" borderId="0" xfId="0" applyNumberFormat="1" applyFont="1"/>
    <xf numFmtId="0" fontId="2" fillId="2" borderId="0" xfId="0" applyFont="1" applyFill="1" applyAlignment="1">
      <alignment horizontal="right"/>
    </xf>
    <xf numFmtId="0" fontId="2" fillId="0" borderId="2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28" xfId="0" applyFont="1" applyBorder="1"/>
    <xf numFmtId="0" fontId="11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5" fontId="12" fillId="0" borderId="13" xfId="1" applyNumberFormat="1" applyFont="1" applyBorder="1" applyAlignment="1">
      <alignment horizontal="center" vertical="center"/>
    </xf>
    <xf numFmtId="0" fontId="2" fillId="0" borderId="29" xfId="0" applyFont="1" applyBorder="1"/>
    <xf numFmtId="9" fontId="11" fillId="0" borderId="1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30" xfId="0" applyFont="1" applyBorder="1"/>
    <xf numFmtId="0" fontId="2" fillId="0" borderId="22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5" fontId="9" fillId="0" borderId="14" xfId="1" applyNumberFormat="1" applyFont="1" applyBorder="1" applyAlignment="1">
      <alignment horizontal="center" vertical="center"/>
    </xf>
    <xf numFmtId="9" fontId="11" fillId="0" borderId="4" xfId="0" applyNumberFormat="1" applyFont="1" applyFill="1" applyBorder="1" applyAlignment="1">
      <alignment vertical="center"/>
    </xf>
    <xf numFmtId="165" fontId="2" fillId="0" borderId="15" xfId="1" applyNumberFormat="1" applyFont="1" applyBorder="1" applyAlignment="1">
      <alignment horizontal="center" vertical="center"/>
    </xf>
    <xf numFmtId="0" fontId="9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165" fontId="9" fillId="0" borderId="19" xfId="1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top" wrapText="1"/>
    </xf>
    <xf numFmtId="9" fontId="11" fillId="0" borderId="6" xfId="0" applyNumberFormat="1" applyFont="1" applyFill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3" xfId="0" applyFont="1" applyBorder="1" applyAlignment="1">
      <alignment vertical="center" wrapText="1"/>
    </xf>
    <xf numFmtId="10" fontId="11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65" fontId="9" fillId="2" borderId="19" xfId="1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1" fillId="2" borderId="2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vertical="center"/>
    </xf>
    <xf numFmtId="0" fontId="2" fillId="0" borderId="8" xfId="0" applyFont="1" applyBorder="1"/>
    <xf numFmtId="0" fontId="11" fillId="2" borderId="23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2" fontId="11" fillId="2" borderId="5" xfId="0" applyNumberFormat="1" applyFont="1" applyFill="1" applyBorder="1" applyAlignment="1">
      <alignment horizontal="center" vertical="center"/>
    </xf>
    <xf numFmtId="165" fontId="2" fillId="2" borderId="14" xfId="1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9" fontId="11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4" fontId="2" fillId="0" borderId="17" xfId="0" applyNumberFormat="1" applyFont="1" applyBorder="1" applyAlignment="1">
      <alignment horizontal="center" vertical="center"/>
    </xf>
    <xf numFmtId="165" fontId="14" fillId="0" borderId="19" xfId="1" applyNumberFormat="1" applyFont="1" applyBorder="1" applyAlignment="1">
      <alignment horizontal="center" vertical="center"/>
    </xf>
    <xf numFmtId="165" fontId="2" fillId="0" borderId="26" xfId="1" applyNumberFormat="1" applyFont="1" applyBorder="1" applyAlignment="1">
      <alignment horizontal="center" vertical="center"/>
    </xf>
    <xf numFmtId="0" fontId="9" fillId="0" borderId="26" xfId="0" applyFont="1" applyBorder="1"/>
    <xf numFmtId="0" fontId="2" fillId="0" borderId="10" xfId="0" applyFont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ont="1"/>
    <xf numFmtId="4" fontId="2" fillId="0" borderId="0" xfId="0" applyNumberFormat="1" applyFont="1" applyBorder="1" applyAlignment="1">
      <alignment horizontal="left" vertical="center"/>
    </xf>
    <xf numFmtId="165" fontId="2" fillId="2" borderId="13" xfId="1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33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45"/>
  <sheetViews>
    <sheetView tabSelected="1" topLeftCell="A4" zoomScale="120" zoomScaleNormal="120" zoomScaleSheetLayoutView="120" zoomScalePageLayoutView="115" workbookViewId="0">
      <selection activeCell="G9" sqref="G9"/>
    </sheetView>
  </sheetViews>
  <sheetFormatPr defaultRowHeight="15" x14ac:dyDescent="0.25"/>
  <cols>
    <col min="1" max="1" width="6.5703125" customWidth="1"/>
    <col min="2" max="2" width="49.28515625" customWidth="1"/>
    <col min="3" max="3" width="7.85546875" customWidth="1"/>
    <col min="4" max="4" width="8.85546875" customWidth="1"/>
    <col min="5" max="5" width="10.7109375" customWidth="1"/>
    <col min="6" max="6" width="21.42578125" customWidth="1"/>
    <col min="7" max="7" width="9.140625" customWidth="1"/>
    <col min="8" max="8" width="11.140625" customWidth="1"/>
    <col min="14" max="14" width="12" customWidth="1"/>
    <col min="17" max="17" width="9.85546875" customWidth="1"/>
  </cols>
  <sheetData>
    <row r="1" spans="1:18" ht="7.15" customHeight="1" x14ac:dyDescent="0.25">
      <c r="A1" s="9"/>
      <c r="B1" s="9"/>
      <c r="D1" s="15"/>
      <c r="E1" s="15"/>
      <c r="F1" s="1"/>
    </row>
    <row r="2" spans="1:18" ht="16.5" customHeight="1" x14ac:dyDescent="0.3">
      <c r="A2" s="97" t="s">
        <v>26</v>
      </c>
      <c r="B2" s="97"/>
      <c r="C2" s="97"/>
      <c r="D2" s="97"/>
      <c r="E2" s="97"/>
      <c r="F2" s="97"/>
      <c r="G2" s="7"/>
    </row>
    <row r="3" spans="1:18" ht="13.5" customHeight="1" x14ac:dyDescent="0.3">
      <c r="A3" s="97" t="s">
        <v>50</v>
      </c>
      <c r="B3" s="97"/>
      <c r="C3" s="97"/>
      <c r="D3" s="97"/>
      <c r="E3" s="97"/>
      <c r="F3" s="97"/>
      <c r="G3" s="8"/>
    </row>
    <row r="4" spans="1:18" ht="13.5" customHeight="1" thickBot="1" x14ac:dyDescent="0.3">
      <c r="A4" s="9"/>
      <c r="B4" s="99" t="s">
        <v>45</v>
      </c>
      <c r="C4" s="99"/>
      <c r="D4" s="99"/>
      <c r="E4" s="99"/>
      <c r="F4" s="18" t="s">
        <v>33</v>
      </c>
      <c r="G4" s="6"/>
    </row>
    <row r="5" spans="1:18" ht="34.5" customHeight="1" x14ac:dyDescent="0.25">
      <c r="A5" s="19" t="s">
        <v>46</v>
      </c>
      <c r="B5" s="20" t="s">
        <v>0</v>
      </c>
      <c r="C5" s="21" t="s">
        <v>1</v>
      </c>
      <c r="D5" s="21" t="s">
        <v>2</v>
      </c>
      <c r="E5" s="21" t="s">
        <v>13</v>
      </c>
      <c r="F5" s="22" t="s">
        <v>3</v>
      </c>
      <c r="H5" t="s">
        <v>15</v>
      </c>
      <c r="I5" s="1"/>
      <c r="J5" s="1"/>
      <c r="K5" s="1"/>
      <c r="L5" s="1"/>
      <c r="M5" s="12"/>
      <c r="N5" s="13"/>
    </row>
    <row r="6" spans="1:18" ht="30" customHeight="1" x14ac:dyDescent="0.25">
      <c r="A6" s="23" t="s">
        <v>16</v>
      </c>
      <c r="B6" s="24" t="s">
        <v>34</v>
      </c>
      <c r="C6" s="25" t="s">
        <v>4</v>
      </c>
      <c r="D6" s="26">
        <v>7</v>
      </c>
      <c r="E6" s="25">
        <v>13.01</v>
      </c>
      <c r="F6" s="27">
        <f>E6*D6</f>
        <v>91.07</v>
      </c>
      <c r="I6" s="1"/>
      <c r="J6" s="1"/>
      <c r="K6" s="1"/>
      <c r="L6" s="1"/>
      <c r="M6" s="10"/>
      <c r="N6" s="14"/>
      <c r="O6" s="1"/>
      <c r="P6" s="1"/>
      <c r="Q6" s="1"/>
      <c r="R6" s="1"/>
    </row>
    <row r="7" spans="1:18" ht="45.6" customHeight="1" x14ac:dyDescent="0.25">
      <c r="A7" s="23" t="s">
        <v>29</v>
      </c>
      <c r="B7" s="28" t="s">
        <v>41</v>
      </c>
      <c r="C7" s="25" t="s">
        <v>5</v>
      </c>
      <c r="D7" s="26">
        <v>22</v>
      </c>
      <c r="E7" s="25">
        <v>0.64</v>
      </c>
      <c r="F7" s="27">
        <f t="shared" ref="F7:F8" si="0">ROUND(E7*D7,2)</f>
        <v>14.08</v>
      </c>
      <c r="I7" s="1"/>
      <c r="J7" s="1"/>
      <c r="K7" s="1"/>
      <c r="L7" s="1"/>
      <c r="M7" s="10"/>
      <c r="N7" s="14"/>
      <c r="O7" s="1"/>
      <c r="P7" s="1"/>
      <c r="Q7" s="1"/>
      <c r="R7" s="1"/>
    </row>
    <row r="8" spans="1:18" ht="43.5" customHeight="1" x14ac:dyDescent="0.25">
      <c r="A8" s="23" t="s">
        <v>29</v>
      </c>
      <c r="B8" s="29" t="s">
        <v>42</v>
      </c>
      <c r="C8" s="25" t="s">
        <v>5</v>
      </c>
      <c r="D8" s="26">
        <v>13</v>
      </c>
      <c r="E8" s="30">
        <v>0.9</v>
      </c>
      <c r="F8" s="27">
        <f t="shared" si="0"/>
        <v>11.7</v>
      </c>
      <c r="I8" s="1"/>
      <c r="J8" s="1"/>
      <c r="K8" s="1"/>
      <c r="L8" s="1"/>
      <c r="M8" s="10"/>
      <c r="N8" s="14"/>
      <c r="O8" s="1"/>
      <c r="P8" s="1"/>
      <c r="Q8" s="1"/>
      <c r="R8" s="1"/>
    </row>
    <row r="9" spans="1:18" ht="58.5" customHeight="1" x14ac:dyDescent="0.25">
      <c r="A9" s="23" t="s">
        <v>24</v>
      </c>
      <c r="B9" s="29" t="s">
        <v>35</v>
      </c>
      <c r="C9" s="25" t="s">
        <v>47</v>
      </c>
      <c r="D9" s="26">
        <v>350</v>
      </c>
      <c r="E9" s="30">
        <v>6.3</v>
      </c>
      <c r="F9" s="27">
        <f>D9*E9</f>
        <v>2205</v>
      </c>
      <c r="I9" s="1"/>
      <c r="J9" s="1"/>
      <c r="K9" s="1"/>
      <c r="L9" s="1"/>
      <c r="M9" s="10"/>
      <c r="N9" s="14"/>
      <c r="O9" s="1"/>
      <c r="P9" s="1"/>
      <c r="Q9" s="1"/>
      <c r="R9" s="1"/>
    </row>
    <row r="10" spans="1:18" ht="42.75" customHeight="1" x14ac:dyDescent="0.25">
      <c r="A10" s="23" t="s">
        <v>23</v>
      </c>
      <c r="B10" s="29" t="s">
        <v>36</v>
      </c>
      <c r="C10" s="25" t="s">
        <v>22</v>
      </c>
      <c r="D10" s="26">
        <v>245</v>
      </c>
      <c r="E10" s="25">
        <v>4.67</v>
      </c>
      <c r="F10" s="27">
        <f>D10*E10</f>
        <v>1144.1500000000001</v>
      </c>
      <c r="I10" s="1"/>
      <c r="J10" s="1"/>
      <c r="K10" s="1"/>
      <c r="L10" s="1"/>
      <c r="M10" s="10"/>
      <c r="N10" s="14"/>
      <c r="O10" s="1"/>
      <c r="P10" s="1"/>
      <c r="Q10" s="1"/>
      <c r="R10" s="1"/>
    </row>
    <row r="11" spans="1:18" ht="32.450000000000003" customHeight="1" x14ac:dyDescent="0.25">
      <c r="A11" s="23" t="s">
        <v>27</v>
      </c>
      <c r="B11" s="29" t="s">
        <v>37</v>
      </c>
      <c r="C11" s="25" t="s">
        <v>28</v>
      </c>
      <c r="D11" s="26">
        <v>210</v>
      </c>
      <c r="E11" s="30">
        <v>2.2999999999999998</v>
      </c>
      <c r="F11" s="27">
        <f>D11*E11</f>
        <v>483</v>
      </c>
      <c r="I11" s="1"/>
      <c r="J11" s="1"/>
      <c r="K11" s="1"/>
      <c r="L11" s="1"/>
      <c r="M11" s="10"/>
      <c r="N11" s="14"/>
      <c r="O11" s="1"/>
      <c r="P11" s="1"/>
      <c r="Q11" s="1"/>
      <c r="R11" s="1"/>
    </row>
    <row r="12" spans="1:18" ht="28.5" customHeight="1" x14ac:dyDescent="0.25">
      <c r="A12" s="23" t="s">
        <v>17</v>
      </c>
      <c r="B12" s="29" t="s">
        <v>44</v>
      </c>
      <c r="C12" s="25" t="s">
        <v>5</v>
      </c>
      <c r="D12" s="26">
        <v>13</v>
      </c>
      <c r="E12" s="25">
        <v>65.28</v>
      </c>
      <c r="F12" s="27">
        <f>D12*E12</f>
        <v>848.64</v>
      </c>
      <c r="I12" s="1"/>
      <c r="J12" s="1"/>
      <c r="K12" s="1"/>
      <c r="L12" s="1"/>
      <c r="M12" s="10"/>
      <c r="N12" s="14"/>
      <c r="O12" s="1"/>
      <c r="P12" s="1"/>
      <c r="Q12" s="1"/>
      <c r="R12" s="1"/>
    </row>
    <row r="13" spans="1:18" ht="43.9" customHeight="1" x14ac:dyDescent="0.25">
      <c r="A13" s="23" t="s">
        <v>17</v>
      </c>
      <c r="B13" s="29" t="s">
        <v>43</v>
      </c>
      <c r="C13" s="25" t="s">
        <v>5</v>
      </c>
      <c r="D13" s="26">
        <v>22</v>
      </c>
      <c r="E13" s="25">
        <v>50.23</v>
      </c>
      <c r="F13" s="27">
        <f t="shared" ref="F13" si="1">ROUND(E13*D13,2)</f>
        <v>1105.06</v>
      </c>
      <c r="M13" s="10"/>
      <c r="N13" s="14"/>
    </row>
    <row r="14" spans="1:18" ht="12.6" customHeight="1" x14ac:dyDescent="0.25">
      <c r="A14" s="31"/>
      <c r="B14" s="24" t="s">
        <v>38</v>
      </c>
      <c r="C14" s="32"/>
      <c r="D14" s="33"/>
      <c r="E14" s="34"/>
      <c r="F14" s="35">
        <f>SUM(F6:F13)</f>
        <v>5902.7</v>
      </c>
      <c r="I14" s="1"/>
      <c r="J14" s="1"/>
      <c r="K14" s="1"/>
      <c r="L14" s="1"/>
      <c r="M14" s="10"/>
      <c r="N14" s="14"/>
      <c r="O14" s="1"/>
      <c r="P14" s="1"/>
      <c r="Q14" s="1"/>
      <c r="R14" s="1"/>
    </row>
    <row r="15" spans="1:18" ht="14.45" customHeight="1" x14ac:dyDescent="0.25">
      <c r="A15" s="36"/>
      <c r="B15" s="24" t="s">
        <v>6</v>
      </c>
      <c r="C15" s="37"/>
      <c r="D15" s="38"/>
      <c r="E15" s="34"/>
      <c r="F15" s="27">
        <f>F14*0.5</f>
        <v>2951.35</v>
      </c>
      <c r="G15" s="3"/>
      <c r="H15" s="1"/>
      <c r="I15" s="1"/>
      <c r="J15" s="1"/>
      <c r="K15" s="1"/>
      <c r="L15" s="1"/>
      <c r="M15" s="15"/>
      <c r="N15" s="15"/>
      <c r="O15" s="98"/>
      <c r="P15" s="98"/>
      <c r="Q15" s="98"/>
      <c r="R15" s="1"/>
    </row>
    <row r="16" spans="1:18" ht="13.15" customHeight="1" x14ac:dyDescent="0.25">
      <c r="A16" s="39"/>
      <c r="B16" s="40" t="s">
        <v>25</v>
      </c>
      <c r="C16" s="41"/>
      <c r="D16" s="42"/>
      <c r="E16" s="43"/>
      <c r="F16" s="44">
        <f>F14+F15</f>
        <v>8854.0499999999993</v>
      </c>
      <c r="G16" s="3"/>
      <c r="H16" s="1"/>
      <c r="I16" s="1"/>
      <c r="J16" s="1"/>
      <c r="K16" s="1"/>
      <c r="L16" s="1"/>
      <c r="M16" s="15"/>
      <c r="N16" s="16"/>
    </row>
    <row r="17" spans="1:32" ht="13.9" customHeight="1" thickBot="1" x14ac:dyDescent="0.3">
      <c r="A17" s="39"/>
      <c r="B17" s="40" t="s">
        <v>7</v>
      </c>
      <c r="C17" s="45"/>
      <c r="D17" s="42"/>
      <c r="E17" s="43"/>
      <c r="F17" s="46">
        <f>F16*35/100</f>
        <v>3098.92</v>
      </c>
      <c r="G17" s="3"/>
      <c r="H17" s="9"/>
      <c r="J17" s="9"/>
    </row>
    <row r="18" spans="1:32" ht="12" customHeight="1" thickBot="1" x14ac:dyDescent="0.3">
      <c r="A18" s="39"/>
      <c r="B18" s="47" t="s">
        <v>12</v>
      </c>
      <c r="C18" s="48"/>
      <c r="D18" s="49"/>
      <c r="E18" s="50"/>
      <c r="F18" s="51">
        <f>F16+F17</f>
        <v>11952.97</v>
      </c>
      <c r="G18" s="4"/>
      <c r="H18" s="1"/>
      <c r="I18" s="1"/>
      <c r="J18" s="1"/>
      <c r="K18" s="1"/>
      <c r="L18" s="1"/>
      <c r="M18" s="1"/>
    </row>
    <row r="19" spans="1:32" ht="13.15" customHeight="1" x14ac:dyDescent="0.25">
      <c r="A19" s="39"/>
      <c r="B19" s="52" t="s">
        <v>30</v>
      </c>
      <c r="C19" s="53">
        <v>0.34</v>
      </c>
      <c r="D19" s="54"/>
      <c r="E19" s="55"/>
      <c r="F19" s="27">
        <f>F18*C19</f>
        <v>4064.01</v>
      </c>
      <c r="G19" s="3"/>
      <c r="H19" s="9"/>
      <c r="L19" s="9"/>
    </row>
    <row r="20" spans="1:32" ht="13.15" customHeight="1" x14ac:dyDescent="0.25">
      <c r="A20" s="39"/>
      <c r="B20" s="56" t="s">
        <v>18</v>
      </c>
      <c r="C20" s="57">
        <v>3.7000000000000002E-3</v>
      </c>
      <c r="D20" s="58"/>
      <c r="E20" s="59"/>
      <c r="F20" s="27">
        <f>F18*C20</f>
        <v>44.23</v>
      </c>
      <c r="G20" s="3"/>
      <c r="H20" s="9"/>
      <c r="L20" s="9"/>
    </row>
    <row r="21" spans="1:32" ht="14.45" customHeight="1" thickBot="1" x14ac:dyDescent="0.3">
      <c r="A21" s="39"/>
      <c r="B21" s="40" t="s">
        <v>8</v>
      </c>
      <c r="C21" s="45">
        <v>1.3</v>
      </c>
      <c r="D21" s="43"/>
      <c r="E21" s="43"/>
      <c r="F21" s="46">
        <f>F18*C21</f>
        <v>15538.86</v>
      </c>
      <c r="G21" s="3"/>
      <c r="H21" s="1"/>
      <c r="M21" s="11"/>
    </row>
    <row r="22" spans="1:32" ht="14.45" customHeight="1" thickBot="1" x14ac:dyDescent="0.3">
      <c r="A22" s="39"/>
      <c r="B22" s="60" t="s">
        <v>21</v>
      </c>
      <c r="C22" s="48"/>
      <c r="D22" s="49"/>
      <c r="E22" s="50"/>
      <c r="F22" s="61">
        <f>F25+F23+F24</f>
        <v>11563.44</v>
      </c>
      <c r="G22" s="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13.15" customHeight="1" x14ac:dyDescent="0.25">
      <c r="A23" s="62"/>
      <c r="B23" s="63" t="s">
        <v>49</v>
      </c>
      <c r="C23" s="64" t="s">
        <v>20</v>
      </c>
      <c r="D23" s="65">
        <v>210</v>
      </c>
      <c r="E23" s="66">
        <v>55</v>
      </c>
      <c r="F23" s="93">
        <f>D23*E23</f>
        <v>11550</v>
      </c>
      <c r="G23" s="5"/>
      <c r="H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12.6" customHeight="1" x14ac:dyDescent="0.25">
      <c r="A24" s="39"/>
      <c r="B24" s="67" t="s">
        <v>39</v>
      </c>
      <c r="C24" s="64" t="s">
        <v>40</v>
      </c>
      <c r="D24" s="65">
        <v>3500</v>
      </c>
      <c r="E24" s="66"/>
      <c r="F24" s="93"/>
      <c r="G24" s="5"/>
      <c r="H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12.6" customHeight="1" thickBot="1" x14ac:dyDescent="0.3">
      <c r="A25" s="68"/>
      <c r="B25" s="69" t="s">
        <v>19</v>
      </c>
      <c r="C25" s="70" t="s">
        <v>48</v>
      </c>
      <c r="D25" s="71">
        <v>14</v>
      </c>
      <c r="E25" s="72">
        <v>0.96</v>
      </c>
      <c r="F25" s="73">
        <f>D25*E25</f>
        <v>13.44</v>
      </c>
      <c r="G25" s="5"/>
      <c r="H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12.6" customHeight="1" thickBot="1" x14ac:dyDescent="0.3">
      <c r="A26" s="62"/>
      <c r="B26" s="60" t="s">
        <v>31</v>
      </c>
      <c r="C26" s="48"/>
      <c r="D26" s="49"/>
      <c r="E26" s="50"/>
      <c r="F26" s="51">
        <v>22652</v>
      </c>
      <c r="G26" s="3"/>
      <c r="M26" s="1"/>
      <c r="N26" s="1"/>
      <c r="O26" s="1"/>
    </row>
    <row r="27" spans="1:32" ht="13.5" customHeight="1" thickBot="1" x14ac:dyDescent="0.3">
      <c r="A27" s="39"/>
      <c r="B27" s="74" t="s">
        <v>11</v>
      </c>
      <c r="C27" s="75"/>
      <c r="D27" s="76"/>
      <c r="E27" s="77"/>
      <c r="F27" s="51">
        <f>F18+F22+F26+F19+F20+F21</f>
        <v>65815.509999999995</v>
      </c>
      <c r="G27" s="4"/>
      <c r="K27" s="1"/>
      <c r="L27" s="1"/>
      <c r="M27" s="1"/>
      <c r="N27" s="1"/>
      <c r="O27" s="1"/>
      <c r="P27" s="1"/>
      <c r="Q27" s="1"/>
      <c r="R27" s="1"/>
      <c r="T27" s="1"/>
    </row>
    <row r="28" spans="1:32" ht="12" customHeight="1" thickBot="1" x14ac:dyDescent="0.3">
      <c r="A28" s="39"/>
      <c r="B28" s="78" t="s">
        <v>9</v>
      </c>
      <c r="C28" s="79">
        <v>0.05</v>
      </c>
      <c r="D28" s="80"/>
      <c r="E28" s="81"/>
      <c r="F28" s="82">
        <f>F27*0.05</f>
        <v>3290.78</v>
      </c>
      <c r="G28" s="3"/>
    </row>
    <row r="29" spans="1:32" ht="13.5" customHeight="1" thickBot="1" x14ac:dyDescent="0.3">
      <c r="A29" s="62"/>
      <c r="B29" s="74" t="s">
        <v>10</v>
      </c>
      <c r="C29" s="75"/>
      <c r="D29" s="83"/>
      <c r="E29" s="77"/>
      <c r="F29" s="84">
        <f>SUM(F27:F28)</f>
        <v>69106.289999999994</v>
      </c>
      <c r="G29" s="3"/>
      <c r="I29" t="s">
        <v>15</v>
      </c>
    </row>
    <row r="30" spans="1:32" ht="27" customHeight="1" thickBot="1" x14ac:dyDescent="0.3">
      <c r="A30" s="68"/>
      <c r="B30" s="94" t="s">
        <v>32</v>
      </c>
      <c r="C30" s="95"/>
      <c r="D30" s="95"/>
      <c r="E30" s="96"/>
      <c r="F30" s="85">
        <v>7093.71</v>
      </c>
      <c r="H30" s="17"/>
    </row>
    <row r="31" spans="1:32" ht="14.25" customHeight="1" thickBot="1" x14ac:dyDescent="0.3">
      <c r="A31" s="68"/>
      <c r="B31" s="86" t="s">
        <v>14</v>
      </c>
      <c r="C31" s="68"/>
      <c r="D31" s="87"/>
      <c r="E31" s="68"/>
      <c r="F31" s="88">
        <f>SUM(F29:F30)</f>
        <v>76200</v>
      </c>
    </row>
    <row r="32" spans="1:32" ht="20.25" customHeight="1" x14ac:dyDescent="0.25">
      <c r="A32" s="89"/>
      <c r="B32" s="89"/>
      <c r="C32" s="89"/>
      <c r="D32" s="90"/>
      <c r="E32" s="89"/>
      <c r="F32" s="92"/>
    </row>
    <row r="33" spans="1:9" ht="23.25" customHeight="1" x14ac:dyDescent="0.25">
      <c r="A33" s="91"/>
      <c r="B33" s="9"/>
      <c r="C33" s="9"/>
      <c r="D33" s="9"/>
      <c r="E33" s="91"/>
      <c r="F33" s="9"/>
    </row>
    <row r="34" spans="1:9" ht="15.75" customHeight="1" x14ac:dyDescent="0.25">
      <c r="B34" s="1"/>
      <c r="C34" s="1"/>
      <c r="D34" s="1"/>
      <c r="E34" s="1"/>
      <c r="F34" s="2"/>
    </row>
    <row r="37" spans="1:9" ht="15.75" x14ac:dyDescent="0.25">
      <c r="A37" s="1"/>
      <c r="B37" s="1"/>
      <c r="C37" s="1"/>
      <c r="D37" s="1"/>
      <c r="E37" s="1"/>
      <c r="F37" s="1"/>
    </row>
    <row r="38" spans="1:9" x14ac:dyDescent="0.25">
      <c r="A38" s="9"/>
      <c r="C38" s="9"/>
    </row>
    <row r="39" spans="1:9" ht="15.75" x14ac:dyDescent="0.25">
      <c r="A39" s="1"/>
      <c r="B39" s="1"/>
      <c r="C39" s="1"/>
      <c r="D39" s="1"/>
      <c r="E39" s="1"/>
      <c r="F39" s="1"/>
    </row>
    <row r="40" spans="1:9" x14ac:dyDescent="0.25">
      <c r="A40" s="9"/>
      <c r="E40" s="9"/>
    </row>
    <row r="41" spans="1:9" ht="15.75" x14ac:dyDescent="0.25">
      <c r="A41" s="1"/>
      <c r="F41" s="11"/>
    </row>
    <row r="42" spans="1:9" ht="15.75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5.75" x14ac:dyDescent="0.25">
      <c r="A43" s="1"/>
    </row>
    <row r="44" spans="1:9" ht="15.75" x14ac:dyDescent="0.25">
      <c r="A44" s="1"/>
    </row>
    <row r="45" spans="1:9" ht="15.75" x14ac:dyDescent="0.25">
      <c r="B45" s="1"/>
      <c r="C45" s="1"/>
      <c r="D45" s="1"/>
    </row>
  </sheetData>
  <mergeCells count="5">
    <mergeCell ref="B30:E30"/>
    <mergeCell ref="A2:F2"/>
    <mergeCell ref="O15:Q15"/>
    <mergeCell ref="A3:F3"/>
    <mergeCell ref="B4:E4"/>
  </mergeCells>
  <pageMargins left="0.31496062992125984" right="0" top="0" bottom="0" header="0" footer="0"/>
  <pageSetup paperSize="9" scale="90" orientation="portrait" r:id="rId1"/>
  <rowBreaks count="1" manualBreakCount="1">
    <brk id="33" max="16383" man="1"/>
  </rowBreaks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Кусты общая - 3500шт</vt:lpstr>
      <vt:lpstr>'Кусты общая - 3500шт'!Область_печати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2026-03-18T08:41:27Z</dcterms:modified>
</cp:coreProperties>
</file>