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 defaultThemeVersion="124226"/>
  <xr:revisionPtr revIDLastSave="0" documentId="13_ncr:1_{7B3B48B2-5093-4594-B2CD-AE7C621A942D}" xr6:coauthVersionLast="38" xr6:coauthVersionMax="38" xr10:uidLastSave="{00000000-0000-0000-0000-000000000000}"/>
  <bookViews>
    <workbookView xWindow="-15" yWindow="-15" windowWidth="14415" windowHeight="12795" xr2:uid="{00000000-000D-0000-FFFF-FFFF00000000}"/>
  </bookViews>
  <sheets>
    <sheet name="Кусты " sheetId="5" r:id="rId1"/>
  </sheets>
  <definedNames>
    <definedName name="_xlnm.Print_Area" localSheetId="0">'Кусты '!$A$1:$F$35</definedName>
  </definedNames>
  <calcPr calcId="179021" refMode="R1C1" fullPrecision="0"/>
</workbook>
</file>

<file path=xl/calcChain.xml><?xml version="1.0" encoding="utf-8"?>
<calcChain xmlns="http://schemas.openxmlformats.org/spreadsheetml/2006/main">
  <c r="F27" i="5" l="1"/>
  <c r="F7" i="5" l="1"/>
  <c r="F10" i="5"/>
  <c r="F12" i="5"/>
  <c r="F8" i="5" l="1"/>
  <c r="F23" i="5"/>
  <c r="F30" i="5" l="1"/>
  <c r="F29" i="5"/>
  <c r="F28" i="5"/>
  <c r="F26" i="5" l="1"/>
  <c r="F11" i="5"/>
  <c r="F9" i="5"/>
  <c r="F6" i="5"/>
  <c r="F5" i="5" l="1"/>
  <c r="F13" i="5" s="1"/>
  <c r="F24" i="5" l="1"/>
  <c r="F25" i="5"/>
  <c r="F22" i="5"/>
  <c r="F21" i="5" l="1"/>
  <c r="F14" i="5"/>
  <c r="F15" i="5" l="1"/>
  <c r="F16" i="5" s="1"/>
  <c r="F17" i="5" l="1"/>
  <c r="F20" i="5" s="1"/>
  <c r="F19" i="5" l="1"/>
  <c r="F18" i="5"/>
  <c r="F31" i="5" l="1"/>
  <c r="F32" i="5" s="1"/>
  <c r="F33" i="5" s="1"/>
  <c r="F3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1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здесь процент! окрасить шрифт черным цветом</t>
        </r>
      </text>
    </comment>
    <comment ref="C20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здесь процент! окрасить шрифт черным цветом</t>
        </r>
      </text>
    </comment>
  </commentList>
</comments>
</file>

<file path=xl/sharedStrings.xml><?xml version="1.0" encoding="utf-8"?>
<sst xmlns="http://schemas.openxmlformats.org/spreadsheetml/2006/main" count="65" uniqueCount="57">
  <si>
    <t>Статьи затрат (виды работ)</t>
  </si>
  <si>
    <t>Ед. измер.</t>
  </si>
  <si>
    <t>Кол-во</t>
  </si>
  <si>
    <t>Сумма, руб.</t>
  </si>
  <si>
    <t>Погрузка (выгрузка) материала на автотранспорт: кустарники</t>
  </si>
  <si>
    <t>1000 шт.</t>
  </si>
  <si>
    <t>100 шт.</t>
  </si>
  <si>
    <t>Сдельная заработная плата</t>
  </si>
  <si>
    <t>Премия</t>
  </si>
  <si>
    <t>Дополнительная заработная плата</t>
  </si>
  <si>
    <t>Накладные расходы</t>
  </si>
  <si>
    <t>Плановые накопления</t>
  </si>
  <si>
    <t>Итого с плановыми накоплениями</t>
  </si>
  <si>
    <t>Итого себестоимость:</t>
  </si>
  <si>
    <t>Всего заработная плата рабочих</t>
  </si>
  <si>
    <t>Цена за ед., руб.</t>
  </si>
  <si>
    <t>ВСЕГО с входным НДС:</t>
  </si>
  <si>
    <t>47.6</t>
  </si>
  <si>
    <t>42.14</t>
  </si>
  <si>
    <t>Начисление  в фонд социальной защиты населения</t>
  </si>
  <si>
    <t>Страховой взнос по обязательному страхованию</t>
  </si>
  <si>
    <t>вода</t>
  </si>
  <si>
    <t>платный грунт</t>
  </si>
  <si>
    <t>т</t>
  </si>
  <si>
    <t xml:space="preserve">Материалы всего: </t>
  </si>
  <si>
    <t>в т.ч.</t>
  </si>
  <si>
    <t>Автотранспорт  всего:</t>
  </si>
  <si>
    <t>час.</t>
  </si>
  <si>
    <t>Погрузчик</t>
  </si>
  <si>
    <t>1 т</t>
  </si>
  <si>
    <t>47.3</t>
  </si>
  <si>
    <t>40.16</t>
  </si>
  <si>
    <t>42.8 в</t>
  </si>
  <si>
    <t>Посадка кустарника в готовую яму: с размером ямы, м: - 0,5х0,5</t>
  </si>
  <si>
    <t xml:space="preserve">Сумма входного НДС, приходящаяся на сумму фактических затрат  по работам текущего содержания объектов внешнего благоустройства  </t>
  </si>
  <si>
    <t>Погрузка навалочных грузов на автотранспорт брасом: п) непригодный грунт: без подъема</t>
  </si>
  <si>
    <t xml:space="preserve">Разноска древесных саженцев (без кома) и кустов для посадки: в) кустарники-саженцы </t>
  </si>
  <si>
    <t>Копка ям для посадки кустарников, установки стоек, столбов, оград в немерзлом грунте на глубину разборки: б) 0,4-0,7 м при группе                   грунта: II</t>
  </si>
  <si>
    <t>Всего:</t>
  </si>
  <si>
    <t>шт.</t>
  </si>
  <si>
    <t xml:space="preserve">ПЛАНОВАЯ СМЕТА ЗАТРАТ </t>
  </si>
  <si>
    <t xml:space="preserve"> по посадке кустарников в 2025 </t>
  </si>
  <si>
    <t>Полив МАЗ КО-806Б-20 АХ 7785-7</t>
  </si>
  <si>
    <t xml:space="preserve">кустарники: гортензия древовидная </t>
  </si>
  <si>
    <t>Разноска древесных саженцев (без кома) и кустов для посадки: в) кустарники-саженцы колючие</t>
  </si>
  <si>
    <t>100шт.</t>
  </si>
  <si>
    <t>1т</t>
  </si>
  <si>
    <t xml:space="preserve">                                              на территории Первомайского района г.Минска</t>
  </si>
  <si>
    <t>47.5м</t>
  </si>
  <si>
    <t>Выгрузка навалочных грузов с автотранспорта брасом: м) грунта растительного, земли, растительных остатков</t>
  </si>
  <si>
    <t xml:space="preserve">Посадка кустарника в готовую яму: с размером ямы, м: - 0,5х0,5 колючие кустарники </t>
  </si>
  <si>
    <t>роза морщинистая</t>
  </si>
  <si>
    <t>ГАЗ-3302320288, "ГАЗЕЛЬ" грузовая</t>
  </si>
  <si>
    <t>№ пози- ции</t>
  </si>
  <si>
    <r>
      <t>1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</si>
  <si>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1 м</t>
    </r>
    <r>
      <rPr>
        <vertAlign val="superscript"/>
        <sz val="11"/>
        <rFont val="Times New Roman"/>
        <family val="1"/>
        <charset val="204"/>
      </rPr>
      <t>3</t>
    </r>
  </si>
  <si>
    <t>МАЗ  доставка и вывоз грунта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</si>
</sst>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B_r_-;\-* #,##0.00\ _B_r_-;_-* &quot;-&quot;??\ _B_r_-;_-@_-"/>
    <numFmt numFmtId="165" formatCode="_-* #,##0.00_р_._-;\-* #,##0.00_р_._-;_-* &quot;-&quot;??_р_._-;_-@_-"/>
    <numFmt numFmtId="166" formatCode="#,##0.00_ ;\-#,##0.00\ 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2" fontId="1" fillId="0" borderId="0" xfId="0" applyNumberFormat="1" applyFont="1"/>
    <xf numFmtId="165" fontId="1" fillId="0" borderId="0" xfId="1" applyFont="1" applyAlignment="1">
      <alignment vertical="center"/>
    </xf>
    <xf numFmtId="165" fontId="3" fillId="0" borderId="0" xfId="1" applyFont="1" applyAlignment="1">
      <alignment vertical="center"/>
    </xf>
    <xf numFmtId="165" fontId="1" fillId="2" borderId="0" xfId="1" applyFont="1" applyFill="1" applyAlignment="1">
      <alignment vertical="center"/>
    </xf>
    <xf numFmtId="0" fontId="3" fillId="0" borderId="0" xfId="0" applyFont="1" applyFill="1" applyAlignment="1">
      <alignment horizontal="right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0" xfId="0" applyFont="1"/>
    <xf numFmtId="165" fontId="1" fillId="0" borderId="0" xfId="1" applyFont="1" applyBorder="1" applyAlignment="1">
      <alignment vertical="center"/>
    </xf>
    <xf numFmtId="3" fontId="2" fillId="2" borderId="0" xfId="0" applyNumberFormat="1" applyFont="1" applyFill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164" fontId="1" fillId="0" borderId="0" xfId="0" applyNumberFormat="1" applyFont="1" applyBorder="1"/>
    <xf numFmtId="0" fontId="1" fillId="0" borderId="0" xfId="0" applyFont="1" applyBorder="1"/>
    <xf numFmtId="0" fontId="0" fillId="0" borderId="0" xfId="0" applyBorder="1"/>
    <xf numFmtId="0" fontId="1" fillId="2" borderId="0" xfId="0" applyFont="1" applyFill="1" applyAlignment="1">
      <alignment horizontal="right"/>
    </xf>
    <xf numFmtId="0" fontId="2" fillId="0" borderId="22" xfId="0" applyFont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0" borderId="22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6" fontId="2" fillId="0" borderId="13" xfId="1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2" fillId="0" borderId="29" xfId="0" applyFont="1" applyBorder="1"/>
    <xf numFmtId="0" fontId="10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6" fontId="11" fillId="0" borderId="13" xfId="1" applyNumberFormat="1" applyFont="1" applyBorder="1" applyAlignment="1">
      <alignment horizontal="center" vertical="center"/>
    </xf>
    <xf numFmtId="0" fontId="2" fillId="0" borderId="30" xfId="0" applyFont="1" applyBorder="1"/>
    <xf numFmtId="9" fontId="10" fillId="0" borderId="1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1" xfId="0" applyFont="1" applyBorder="1"/>
    <xf numFmtId="0" fontId="2" fillId="0" borderId="23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6" fontId="12" fillId="0" borderId="14" xfId="1" applyNumberFormat="1" applyFont="1" applyBorder="1" applyAlignment="1">
      <alignment horizontal="center" vertical="center"/>
    </xf>
    <xf numFmtId="9" fontId="10" fillId="0" borderId="4" xfId="0" applyNumberFormat="1" applyFont="1" applyFill="1" applyBorder="1" applyAlignment="1">
      <alignment vertical="center"/>
    </xf>
    <xf numFmtId="166" fontId="2" fillId="0" borderId="16" xfId="1" applyNumberFormat="1" applyFont="1" applyBorder="1" applyAlignment="1">
      <alignment horizontal="center" vertical="center"/>
    </xf>
    <xf numFmtId="0" fontId="12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166" fontId="12" fillId="0" borderId="20" xfId="1" applyNumberFormat="1" applyFont="1" applyBorder="1" applyAlignment="1">
      <alignment horizontal="center" vertical="center"/>
    </xf>
    <xf numFmtId="0" fontId="2" fillId="0" borderId="26" xfId="0" applyFont="1" applyBorder="1" applyAlignment="1">
      <alignment vertical="top" wrapText="1"/>
    </xf>
    <xf numFmtId="9" fontId="10" fillId="0" borderId="6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6" fontId="2" fillId="0" borderId="15" xfId="1" applyNumberFormat="1" applyFont="1" applyBorder="1" applyAlignment="1">
      <alignment horizontal="center" vertical="center"/>
    </xf>
    <xf numFmtId="0" fontId="2" fillId="0" borderId="24" xfId="0" applyFont="1" applyBorder="1" applyAlignment="1">
      <alignment vertical="center" wrapText="1"/>
    </xf>
    <xf numFmtId="10" fontId="10" fillId="0" borderId="5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166" fontId="12" fillId="2" borderId="20" xfId="1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166" fontId="2" fillId="2" borderId="15" xfId="1" applyNumberFormat="1" applyFont="1" applyFill="1" applyBorder="1" applyAlignment="1">
      <alignment horizontal="center" vertical="center"/>
    </xf>
    <xf numFmtId="0" fontId="2" fillId="0" borderId="32" xfId="0" applyFont="1" applyBorder="1"/>
    <xf numFmtId="0" fontId="10" fillId="2" borderId="22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0" fontId="2" fillId="0" borderId="8" xfId="0" applyFont="1" applyBorder="1"/>
    <xf numFmtId="0" fontId="10" fillId="2" borderId="24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166" fontId="2" fillId="2" borderId="14" xfId="1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9" fontId="10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6" fontId="2" fillId="0" borderId="14" xfId="1" applyNumberFormat="1" applyFont="1" applyBorder="1" applyAlignment="1">
      <alignment horizontal="center" vertical="center"/>
    </xf>
    <xf numFmtId="166" fontId="14" fillId="0" borderId="20" xfId="1" applyNumberFormat="1" applyFont="1" applyBorder="1" applyAlignment="1">
      <alignment horizontal="center" vertical="center"/>
    </xf>
    <xf numFmtId="166" fontId="2" fillId="0" borderId="27" xfId="1" applyNumberFormat="1" applyFont="1" applyBorder="1" applyAlignment="1">
      <alignment horizontal="center" vertical="center"/>
    </xf>
    <xf numFmtId="0" fontId="12" fillId="0" borderId="27" xfId="0" applyFont="1" applyBorder="1"/>
    <xf numFmtId="0" fontId="2" fillId="0" borderId="10" xfId="0" applyFont="1" applyBorder="1" applyAlignment="1">
      <alignment horizontal="center"/>
    </xf>
    <xf numFmtId="4" fontId="12" fillId="0" borderId="8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"/>
  <sheetViews>
    <sheetView tabSelected="1" view="pageBreakPreview" topLeftCell="A19" zoomScaleNormal="120" zoomScaleSheetLayoutView="100" zoomScalePageLayoutView="115" workbookViewId="0">
      <selection activeCell="A36" sqref="A36:F37"/>
    </sheetView>
  </sheetViews>
  <sheetFormatPr defaultRowHeight="15" x14ac:dyDescent="0.25"/>
  <cols>
    <col min="1" max="1" width="6.5703125" customWidth="1"/>
    <col min="2" max="2" width="48.7109375" customWidth="1"/>
    <col min="3" max="3" width="9.140625" customWidth="1"/>
    <col min="4" max="4" width="8.140625" customWidth="1"/>
    <col min="5" max="5" width="9.85546875" customWidth="1"/>
    <col min="6" max="6" width="22.5703125" customWidth="1"/>
    <col min="7" max="7" width="9.140625" customWidth="1"/>
    <col min="8" max="8" width="11.140625" customWidth="1"/>
    <col min="14" max="14" width="12" customWidth="1"/>
    <col min="17" max="17" width="9.85546875" customWidth="1"/>
  </cols>
  <sheetData>
    <row r="1" spans="1:18" ht="14.25" customHeight="1" x14ac:dyDescent="0.3">
      <c r="A1" s="104" t="s">
        <v>40</v>
      </c>
      <c r="B1" s="104"/>
      <c r="C1" s="104"/>
      <c r="D1" s="104"/>
      <c r="E1" s="104"/>
      <c r="F1" s="104"/>
      <c r="G1" s="7"/>
    </row>
    <row r="2" spans="1:18" ht="15" customHeight="1" x14ac:dyDescent="0.3">
      <c r="A2" s="104" t="s">
        <v>41</v>
      </c>
      <c r="B2" s="104"/>
      <c r="C2" s="104"/>
      <c r="D2" s="104"/>
      <c r="E2" s="104"/>
      <c r="F2" s="104"/>
      <c r="G2" s="8"/>
    </row>
    <row r="3" spans="1:18" ht="14.25" customHeight="1" thickBot="1" x14ac:dyDescent="0.3">
      <c r="A3" s="1"/>
      <c r="B3" s="106" t="s">
        <v>47</v>
      </c>
      <c r="C3" s="106"/>
      <c r="D3" s="106"/>
      <c r="E3" s="106"/>
      <c r="F3" s="17"/>
      <c r="G3" s="6"/>
    </row>
    <row r="4" spans="1:18" ht="34.5" customHeight="1" x14ac:dyDescent="0.25">
      <c r="A4" s="21" t="s">
        <v>53</v>
      </c>
      <c r="B4" s="22" t="s">
        <v>0</v>
      </c>
      <c r="C4" s="23" t="s">
        <v>1</v>
      </c>
      <c r="D4" s="23" t="s">
        <v>2</v>
      </c>
      <c r="E4" s="23" t="s">
        <v>15</v>
      </c>
      <c r="F4" s="24" t="s">
        <v>3</v>
      </c>
      <c r="I4" s="1"/>
      <c r="J4" s="1"/>
      <c r="K4" s="1"/>
      <c r="L4" s="1"/>
      <c r="M4" s="12"/>
      <c r="N4" s="13"/>
    </row>
    <row r="5" spans="1:18" ht="30" x14ac:dyDescent="0.25">
      <c r="A5" s="25" t="s">
        <v>17</v>
      </c>
      <c r="B5" s="20" t="s">
        <v>4</v>
      </c>
      <c r="C5" s="26" t="s">
        <v>5</v>
      </c>
      <c r="D5" s="27">
        <v>1.66</v>
      </c>
      <c r="E5" s="26">
        <v>11.92</v>
      </c>
      <c r="F5" s="28">
        <f>ROUND(E5*D5,2)</f>
        <v>19.79</v>
      </c>
      <c r="I5" s="1"/>
      <c r="J5" s="1"/>
      <c r="K5" s="1"/>
      <c r="L5" s="1"/>
      <c r="M5" s="10"/>
      <c r="N5" s="14"/>
      <c r="O5" s="1"/>
      <c r="P5" s="1"/>
      <c r="Q5" s="1"/>
      <c r="R5" s="1"/>
    </row>
    <row r="6" spans="1:18" ht="30" x14ac:dyDescent="0.25">
      <c r="A6" s="25" t="s">
        <v>32</v>
      </c>
      <c r="B6" s="18" t="s">
        <v>36</v>
      </c>
      <c r="C6" s="26" t="s">
        <v>6</v>
      </c>
      <c r="D6" s="27">
        <v>3.3</v>
      </c>
      <c r="E6" s="26">
        <v>0.59</v>
      </c>
      <c r="F6" s="28">
        <f t="shared" ref="F6:F7" si="0">ROUND(E6*D6,2)</f>
        <v>1.95</v>
      </c>
      <c r="I6" s="1"/>
      <c r="J6" s="1"/>
      <c r="K6" s="1"/>
      <c r="L6" s="1"/>
      <c r="M6" s="10"/>
      <c r="N6" s="14"/>
      <c r="O6" s="1"/>
      <c r="P6" s="1"/>
      <c r="Q6" s="1"/>
      <c r="R6" s="1"/>
    </row>
    <row r="7" spans="1:18" ht="33" customHeight="1" x14ac:dyDescent="0.25">
      <c r="A7" s="25" t="s">
        <v>32</v>
      </c>
      <c r="B7" s="18" t="s">
        <v>44</v>
      </c>
      <c r="C7" s="26" t="s">
        <v>45</v>
      </c>
      <c r="D7" s="27">
        <v>5</v>
      </c>
      <c r="E7" s="26">
        <v>0.84</v>
      </c>
      <c r="F7" s="28">
        <f t="shared" si="0"/>
        <v>4.2</v>
      </c>
      <c r="I7" s="1"/>
      <c r="J7" s="1"/>
      <c r="K7" s="1"/>
      <c r="L7" s="1"/>
      <c r="M7" s="10"/>
      <c r="N7" s="14"/>
      <c r="O7" s="1"/>
      <c r="P7" s="1"/>
      <c r="Q7" s="1"/>
      <c r="R7" s="1"/>
    </row>
    <row r="8" spans="1:18" ht="60" x14ac:dyDescent="0.25">
      <c r="A8" s="25" t="s">
        <v>31</v>
      </c>
      <c r="B8" s="18" t="s">
        <v>37</v>
      </c>
      <c r="C8" s="26" t="s">
        <v>54</v>
      </c>
      <c r="D8" s="27">
        <v>83</v>
      </c>
      <c r="E8" s="26">
        <v>5.81</v>
      </c>
      <c r="F8" s="28">
        <f>ROUND(E8*D8,2)</f>
        <v>482.23</v>
      </c>
      <c r="I8" s="1"/>
      <c r="J8" s="1"/>
      <c r="K8" s="1"/>
      <c r="L8" s="1"/>
      <c r="M8" s="10"/>
      <c r="N8" s="14"/>
      <c r="O8" s="1"/>
      <c r="P8" s="1"/>
      <c r="Q8" s="1"/>
      <c r="R8" s="1"/>
    </row>
    <row r="9" spans="1:18" ht="30" x14ac:dyDescent="0.25">
      <c r="A9" s="25" t="s">
        <v>30</v>
      </c>
      <c r="B9" s="18" t="s">
        <v>35</v>
      </c>
      <c r="C9" s="26" t="s">
        <v>29</v>
      </c>
      <c r="D9" s="27">
        <v>58.1</v>
      </c>
      <c r="E9" s="26">
        <v>4.32</v>
      </c>
      <c r="F9" s="28">
        <f t="shared" ref="F9:F12" si="1">ROUND(E9*D9,2)</f>
        <v>250.99</v>
      </c>
      <c r="I9" s="1"/>
      <c r="J9" s="1"/>
      <c r="K9" s="1"/>
      <c r="L9" s="1"/>
      <c r="M9" s="10"/>
      <c r="N9" s="14"/>
      <c r="O9" s="1"/>
      <c r="P9" s="1"/>
      <c r="Q9" s="1"/>
      <c r="R9" s="1"/>
    </row>
    <row r="10" spans="1:18" ht="45" x14ac:dyDescent="0.25">
      <c r="A10" s="25" t="s">
        <v>48</v>
      </c>
      <c r="B10" s="19" t="s">
        <v>49</v>
      </c>
      <c r="C10" s="26" t="s">
        <v>46</v>
      </c>
      <c r="D10" s="27">
        <v>49.8</v>
      </c>
      <c r="E10" s="26">
        <v>2.12</v>
      </c>
      <c r="F10" s="28">
        <f t="shared" si="1"/>
        <v>105.58</v>
      </c>
      <c r="I10" s="1"/>
      <c r="J10" s="1"/>
      <c r="K10" s="1"/>
      <c r="L10" s="1"/>
      <c r="M10" s="10"/>
      <c r="N10" s="14"/>
      <c r="O10" s="1"/>
      <c r="P10" s="1"/>
      <c r="Q10" s="1"/>
      <c r="R10" s="1"/>
    </row>
    <row r="11" spans="1:18" ht="30" x14ac:dyDescent="0.25">
      <c r="A11" s="25" t="s">
        <v>18</v>
      </c>
      <c r="B11" s="18" t="s">
        <v>33</v>
      </c>
      <c r="C11" s="26" t="s">
        <v>6</v>
      </c>
      <c r="D11" s="27">
        <v>3.3</v>
      </c>
      <c r="E11" s="26">
        <v>46.11</v>
      </c>
      <c r="F11" s="28">
        <f t="shared" si="1"/>
        <v>152.16</v>
      </c>
      <c r="M11" s="10"/>
      <c r="N11" s="14"/>
    </row>
    <row r="12" spans="1:18" ht="30" x14ac:dyDescent="0.25">
      <c r="A12" s="25" t="s">
        <v>18</v>
      </c>
      <c r="B12" s="18" t="s">
        <v>50</v>
      </c>
      <c r="C12" s="26" t="s">
        <v>45</v>
      </c>
      <c r="D12" s="29">
        <v>5</v>
      </c>
      <c r="E12" s="26">
        <v>59.93</v>
      </c>
      <c r="F12" s="28">
        <f t="shared" si="1"/>
        <v>299.64999999999998</v>
      </c>
      <c r="M12" s="10"/>
      <c r="N12" s="14"/>
    </row>
    <row r="13" spans="1:18" ht="15.75" x14ac:dyDescent="0.25">
      <c r="A13" s="30"/>
      <c r="B13" s="20" t="s">
        <v>7</v>
      </c>
      <c r="C13" s="31"/>
      <c r="D13" s="32"/>
      <c r="E13" s="33"/>
      <c r="F13" s="34">
        <f>SUM(F5:F12)</f>
        <v>1316.55</v>
      </c>
      <c r="I13" s="1"/>
      <c r="J13" s="1"/>
      <c r="K13" s="1"/>
      <c r="L13" s="1"/>
      <c r="M13" s="10"/>
      <c r="N13" s="14"/>
      <c r="O13" s="1"/>
      <c r="P13" s="1"/>
      <c r="Q13" s="1"/>
      <c r="R13" s="1"/>
    </row>
    <row r="14" spans="1:18" ht="15.75" x14ac:dyDescent="0.25">
      <c r="A14" s="35"/>
      <c r="B14" s="20" t="s">
        <v>8</v>
      </c>
      <c r="C14" s="36">
        <v>0.5</v>
      </c>
      <c r="D14" s="37"/>
      <c r="E14" s="33"/>
      <c r="F14" s="28">
        <f>ROUND(F13*C14,2)</f>
        <v>658.28</v>
      </c>
      <c r="G14" s="3"/>
      <c r="H14" s="1"/>
      <c r="I14" s="1"/>
      <c r="J14" s="1"/>
      <c r="K14" s="1"/>
      <c r="L14" s="1"/>
      <c r="M14" s="15"/>
      <c r="N14" s="15"/>
      <c r="O14" s="105"/>
      <c r="P14" s="105"/>
      <c r="Q14" s="105"/>
      <c r="R14" s="1"/>
    </row>
    <row r="15" spans="1:18" ht="16.5" customHeight="1" x14ac:dyDescent="0.25">
      <c r="A15" s="38"/>
      <c r="B15" s="39" t="s">
        <v>38</v>
      </c>
      <c r="C15" s="40"/>
      <c r="D15" s="41"/>
      <c r="E15" s="42"/>
      <c r="F15" s="43">
        <f>F13+F14</f>
        <v>1974.83</v>
      </c>
      <c r="G15" s="3"/>
      <c r="H15" s="1"/>
      <c r="I15" s="1"/>
      <c r="J15" s="1"/>
      <c r="K15" s="1"/>
      <c r="L15" s="1"/>
      <c r="M15" s="15"/>
      <c r="N15" s="16"/>
    </row>
    <row r="16" spans="1:18" ht="15.75" customHeight="1" thickBot="1" x14ac:dyDescent="0.3">
      <c r="A16" s="38"/>
      <c r="B16" s="39" t="s">
        <v>9</v>
      </c>
      <c r="C16" s="44">
        <v>0.35</v>
      </c>
      <c r="D16" s="41"/>
      <c r="E16" s="42"/>
      <c r="F16" s="45">
        <f>ROUND(F15*C16,2)</f>
        <v>691.19</v>
      </c>
      <c r="G16" s="3"/>
      <c r="H16" s="9"/>
      <c r="J16" s="9"/>
    </row>
    <row r="17" spans="1:32" ht="14.25" customHeight="1" thickBot="1" x14ac:dyDescent="0.3">
      <c r="A17" s="38"/>
      <c r="B17" s="46" t="s">
        <v>14</v>
      </c>
      <c r="C17" s="47"/>
      <c r="D17" s="48"/>
      <c r="E17" s="49"/>
      <c r="F17" s="50">
        <f>F15+F16</f>
        <v>2666.02</v>
      </c>
      <c r="G17" s="4"/>
      <c r="H17" s="1"/>
      <c r="I17" s="1"/>
      <c r="J17" s="1"/>
      <c r="K17" s="1"/>
      <c r="L17" s="1"/>
      <c r="M17" s="1"/>
    </row>
    <row r="18" spans="1:32" ht="16.5" customHeight="1" x14ac:dyDescent="0.25">
      <c r="A18" s="38"/>
      <c r="B18" s="51" t="s">
        <v>19</v>
      </c>
      <c r="C18" s="52">
        <v>0.34</v>
      </c>
      <c r="D18" s="53"/>
      <c r="E18" s="54"/>
      <c r="F18" s="55">
        <f>ROUND(F17*C18,2)</f>
        <v>906.45</v>
      </c>
      <c r="G18" s="3"/>
      <c r="H18" s="9"/>
      <c r="L18" s="9"/>
    </row>
    <row r="19" spans="1:32" ht="18" customHeight="1" x14ac:dyDescent="0.25">
      <c r="A19" s="38"/>
      <c r="B19" s="56" t="s">
        <v>20</v>
      </c>
      <c r="C19" s="57">
        <v>7.4999999999999997E-3</v>
      </c>
      <c r="D19" s="58"/>
      <c r="E19" s="59"/>
      <c r="F19" s="28">
        <f>ROUND(F17*C19,2)</f>
        <v>20</v>
      </c>
      <c r="G19" s="3"/>
      <c r="H19" s="9"/>
      <c r="L19" s="9"/>
    </row>
    <row r="20" spans="1:32" ht="18.600000000000001" customHeight="1" thickBot="1" x14ac:dyDescent="0.3">
      <c r="A20" s="38"/>
      <c r="B20" s="39" t="s">
        <v>10</v>
      </c>
      <c r="C20" s="44">
        <v>1.2</v>
      </c>
      <c r="D20" s="42"/>
      <c r="E20" s="42"/>
      <c r="F20" s="45">
        <f>F17*C20</f>
        <v>3199.22</v>
      </c>
      <c r="G20" s="3"/>
      <c r="H20" s="1"/>
      <c r="M20" s="11"/>
    </row>
    <row r="21" spans="1:32" ht="14.45" customHeight="1" thickBot="1" x14ac:dyDescent="0.3">
      <c r="A21" s="38"/>
      <c r="B21" s="60" t="s">
        <v>24</v>
      </c>
      <c r="C21" s="47"/>
      <c r="D21" s="48"/>
      <c r="E21" s="49"/>
      <c r="F21" s="61">
        <f>F25+F24+F22+F23</f>
        <v>8893.06</v>
      </c>
      <c r="G21" s="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x14ac:dyDescent="0.25">
      <c r="A22" s="38" t="s">
        <v>25</v>
      </c>
      <c r="B22" s="62" t="s">
        <v>43</v>
      </c>
      <c r="C22" s="63" t="s">
        <v>39</v>
      </c>
      <c r="D22" s="64">
        <v>330</v>
      </c>
      <c r="E22" s="65">
        <v>8.33</v>
      </c>
      <c r="F22" s="66">
        <f>E22*D22</f>
        <v>2748.9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32" ht="15.75" x14ac:dyDescent="0.25">
      <c r="A23" s="38"/>
      <c r="B23" s="62" t="s">
        <v>51</v>
      </c>
      <c r="C23" s="63" t="s">
        <v>39</v>
      </c>
      <c r="D23" s="64">
        <v>500</v>
      </c>
      <c r="E23" s="65">
        <v>7.5</v>
      </c>
      <c r="F23" s="66">
        <f>E23*D23</f>
        <v>3750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32" ht="15.75" x14ac:dyDescent="0.25">
      <c r="A24" s="67"/>
      <c r="B24" s="68" t="s">
        <v>22</v>
      </c>
      <c r="C24" s="69" t="s">
        <v>23</v>
      </c>
      <c r="D24" s="70">
        <v>49.8</v>
      </c>
      <c r="E24" s="71">
        <v>48</v>
      </c>
      <c r="F24" s="72">
        <f>D24*E24</f>
        <v>2390.4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32" ht="13.9" customHeight="1" thickBot="1" x14ac:dyDescent="0.3">
      <c r="A25" s="73"/>
      <c r="B25" s="74" t="s">
        <v>21</v>
      </c>
      <c r="C25" s="75" t="s">
        <v>55</v>
      </c>
      <c r="D25" s="76">
        <v>4</v>
      </c>
      <c r="E25" s="77">
        <v>0.94</v>
      </c>
      <c r="F25" s="78">
        <f>D25*E25</f>
        <v>3.76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32" ht="16.5" thickBot="1" x14ac:dyDescent="0.3">
      <c r="A26" s="67"/>
      <c r="B26" s="60" t="s">
        <v>26</v>
      </c>
      <c r="C26" s="47"/>
      <c r="D26" s="48"/>
      <c r="E26" s="49"/>
      <c r="F26" s="50">
        <f>F28+F29+F30+F27</f>
        <v>2165.6</v>
      </c>
      <c r="J26" s="1"/>
      <c r="K26" s="1"/>
      <c r="L26" s="1"/>
    </row>
    <row r="27" spans="1:32" ht="15.75" x14ac:dyDescent="0.25">
      <c r="A27" s="38"/>
      <c r="B27" s="79" t="s">
        <v>52</v>
      </c>
      <c r="C27" s="80" t="s">
        <v>27</v>
      </c>
      <c r="D27" s="81">
        <v>8</v>
      </c>
      <c r="E27" s="65">
        <v>33</v>
      </c>
      <c r="F27" s="28">
        <f t="shared" ref="F27" si="2">ROUND(E27*D27,2)</f>
        <v>264</v>
      </c>
      <c r="J27" s="1"/>
      <c r="K27" s="1"/>
      <c r="L27" s="1"/>
    </row>
    <row r="28" spans="1:32" ht="12.75" customHeight="1" x14ac:dyDescent="0.25">
      <c r="A28" s="82"/>
      <c r="B28" s="83" t="s">
        <v>56</v>
      </c>
      <c r="C28" s="80" t="s">
        <v>27</v>
      </c>
      <c r="D28" s="81">
        <v>32</v>
      </c>
      <c r="E28" s="65">
        <v>40.200000000000003</v>
      </c>
      <c r="F28" s="28">
        <f t="shared" ref="F28:F30" si="3">ROUND(E28*D28,2)</f>
        <v>1286.4000000000001</v>
      </c>
      <c r="J28" s="1"/>
      <c r="K28" s="1"/>
      <c r="L28" s="1"/>
    </row>
    <row r="29" spans="1:32" ht="12.75" customHeight="1" x14ac:dyDescent="0.25">
      <c r="A29" s="82"/>
      <c r="B29" s="84" t="s">
        <v>28</v>
      </c>
      <c r="C29" s="80" t="s">
        <v>27</v>
      </c>
      <c r="D29" s="26">
        <v>8</v>
      </c>
      <c r="E29" s="85">
        <v>50.35</v>
      </c>
      <c r="F29" s="28">
        <f t="shared" si="3"/>
        <v>402.8</v>
      </c>
      <c r="J29" s="1"/>
      <c r="K29" s="1"/>
      <c r="L29" s="1"/>
    </row>
    <row r="30" spans="1:32" ht="13.5" customHeight="1" thickBot="1" x14ac:dyDescent="0.3">
      <c r="A30" s="82"/>
      <c r="B30" s="84" t="s">
        <v>42</v>
      </c>
      <c r="C30" s="80" t="s">
        <v>27</v>
      </c>
      <c r="D30" s="81">
        <v>4</v>
      </c>
      <c r="E30" s="86">
        <v>53.1</v>
      </c>
      <c r="F30" s="28">
        <f t="shared" si="3"/>
        <v>212.4</v>
      </c>
      <c r="J30" s="1"/>
      <c r="K30" s="1"/>
      <c r="L30" s="1"/>
    </row>
    <row r="31" spans="1:32" ht="13.5" customHeight="1" thickBot="1" x14ac:dyDescent="0.3">
      <c r="A31" s="38"/>
      <c r="B31" s="87" t="s">
        <v>13</v>
      </c>
      <c r="C31" s="88"/>
      <c r="D31" s="89"/>
      <c r="E31" s="90"/>
      <c r="F31" s="50">
        <f>F26+F21+F20+F19+F18+F17</f>
        <v>17850.349999999999</v>
      </c>
      <c r="H31" s="1"/>
      <c r="I31" s="1"/>
      <c r="J31" s="1"/>
      <c r="K31" s="1"/>
      <c r="L31" s="1"/>
      <c r="M31" s="1"/>
      <c r="N31" s="1"/>
      <c r="O31" s="1"/>
      <c r="Q31" s="1"/>
    </row>
    <row r="32" spans="1:32" ht="14.25" customHeight="1" thickBot="1" x14ac:dyDescent="0.3">
      <c r="A32" s="38"/>
      <c r="B32" s="91" t="s">
        <v>11</v>
      </c>
      <c r="C32" s="92">
        <v>0.05</v>
      </c>
      <c r="D32" s="93"/>
      <c r="E32" s="94"/>
      <c r="F32" s="95">
        <f>F31*0.05</f>
        <v>892.52</v>
      </c>
    </row>
    <row r="33" spans="1:9" ht="13.5" customHeight="1" thickBot="1" x14ac:dyDescent="0.3">
      <c r="A33" s="67"/>
      <c r="B33" s="87" t="s">
        <v>12</v>
      </c>
      <c r="C33" s="88"/>
      <c r="D33" s="90"/>
      <c r="E33" s="90"/>
      <c r="F33" s="96">
        <f>SUM(F31:F32)</f>
        <v>18742.87</v>
      </c>
    </row>
    <row r="34" spans="1:9" ht="31.5" customHeight="1" thickBot="1" x14ac:dyDescent="0.3">
      <c r="A34" s="73"/>
      <c r="B34" s="101" t="s">
        <v>34</v>
      </c>
      <c r="C34" s="102"/>
      <c r="D34" s="102"/>
      <c r="E34" s="103"/>
      <c r="F34" s="97">
        <v>1257.1300000000001</v>
      </c>
    </row>
    <row r="35" spans="1:9" ht="17.25" customHeight="1" thickBot="1" x14ac:dyDescent="0.3">
      <c r="A35" s="73"/>
      <c r="B35" s="98" t="s">
        <v>16</v>
      </c>
      <c r="C35" s="73"/>
      <c r="D35" s="99"/>
      <c r="E35" s="73"/>
      <c r="F35" s="100">
        <f>SUM(F33:F34)</f>
        <v>20000</v>
      </c>
    </row>
    <row r="36" spans="1:9" ht="15.75" customHeight="1" x14ac:dyDescent="0.25">
      <c r="B36" s="1"/>
      <c r="C36" s="1"/>
      <c r="D36" s="1"/>
      <c r="E36" s="1"/>
      <c r="F36" s="2"/>
    </row>
    <row r="39" spans="1:9" ht="15.75" x14ac:dyDescent="0.25">
      <c r="A39" s="1"/>
      <c r="B39" s="1"/>
      <c r="C39" s="1"/>
      <c r="D39" s="1"/>
      <c r="E39" s="1"/>
      <c r="F39" s="1"/>
    </row>
    <row r="40" spans="1:9" x14ac:dyDescent="0.25">
      <c r="A40" s="9"/>
      <c r="C40" s="9"/>
    </row>
    <row r="41" spans="1:9" ht="15.75" x14ac:dyDescent="0.25">
      <c r="A41" s="1"/>
      <c r="B41" s="1"/>
      <c r="C41" s="1"/>
      <c r="D41" s="1"/>
      <c r="E41" s="1"/>
      <c r="F41" s="1"/>
    </row>
    <row r="42" spans="1:9" x14ac:dyDescent="0.25">
      <c r="A42" s="9"/>
      <c r="E42" s="9"/>
    </row>
    <row r="43" spans="1:9" ht="15.75" x14ac:dyDescent="0.25">
      <c r="A43" s="1"/>
      <c r="F43" s="11"/>
    </row>
    <row r="44" spans="1:9" ht="15.75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ht="15.75" x14ac:dyDescent="0.25">
      <c r="A45" s="1"/>
    </row>
    <row r="46" spans="1:9" ht="15.75" x14ac:dyDescent="0.25">
      <c r="A46" s="1"/>
    </row>
    <row r="47" spans="1:9" ht="15.75" x14ac:dyDescent="0.25">
      <c r="B47" s="1"/>
      <c r="C47" s="1"/>
      <c r="D47" s="1"/>
    </row>
  </sheetData>
  <mergeCells count="5">
    <mergeCell ref="B34:E34"/>
    <mergeCell ref="A1:F1"/>
    <mergeCell ref="O14:Q14"/>
    <mergeCell ref="A2:F2"/>
    <mergeCell ref="B3:E3"/>
  </mergeCells>
  <pageMargins left="0.31496062992125984" right="0" top="0" bottom="0" header="0" footer="0"/>
  <pageSetup paperSize="9" scale="90" orientation="portrait" r:id="rId1"/>
  <rowBreaks count="1" manualBreakCount="1">
    <brk id="35" max="16383" man="1"/>
  </rowBreaks>
  <colBreaks count="1" manualBreakCount="1">
    <brk id="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Кусты </vt:lpstr>
      <vt:lpstr>'Кусты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2025-06-11T10:28:06Z</dcterms:modified>
</cp:coreProperties>
</file>